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o" sheetId="1" state="visible" r:id="rId2"/>
    <sheet name="AUA NUOVA" sheetId="2" state="visible" r:id="rId3"/>
    <sheet name="AUA MODIFICA SOST" sheetId="3" state="visible" r:id="rId4"/>
    <sheet name="Liste" sheetId="4" state="hidden" r:id="rId5"/>
    <sheet name="Comuni" sheetId="5" state="hidden" r:id="rId6"/>
  </sheets>
  <definedNames>
    <definedName function="false" hidden="false" name="AUA_MODIFICA" vbProcedure="false">Liste!$A$9:$A$10</definedName>
    <definedName function="false" hidden="false" name="AUA_NUOVA" vbProcedure="false">Liste!$A$2:$A$5</definedName>
    <definedName function="false" hidden="false" name="AUT_SINO" vbProcedure="false">Liste!$A$33:$A$34</definedName>
    <definedName function="false" hidden="false" name="BO" vbProcedure="false">Comuni!$D$2:$D$56</definedName>
    <definedName function="false" hidden="false" name="CLASSE_RECUPERO" vbProcedure="false">Liste!$D$19:$D$26</definedName>
    <definedName function="false" hidden="false" name="DEST_DOMESTICHE" vbProcedure="false">Liste!$A$19:$A$22</definedName>
    <definedName function="false" hidden="false" name="DEST_INDUSTRIALI" vbProcedure="false">Liste!$A$26:$A$29</definedName>
    <definedName function="false" hidden="false" name="DEST_PRIMAPIOGGIA" vbProcedure="false">Liste!$A$14:$A$15</definedName>
    <definedName function="false" hidden="false" name="FC" vbProcedure="false">Comuni!$F$2:$F$31</definedName>
    <definedName function="false" hidden="false" name="FE" vbProcedure="false">Comuni!$E$2:$E$25</definedName>
    <definedName function="false" hidden="false" name="MO" vbProcedure="false">Comuni!$G$2:$G$48</definedName>
    <definedName function="false" hidden="false" name="PC" vbProcedure="false">Comuni!$I$2:$I$49</definedName>
    <definedName function="false" hidden="false" name="PR" vbProcedure="false">Comuni!$H$2:$H$46</definedName>
    <definedName function="false" hidden="false" name="Provincia" vbProcedure="false">Comuni!$A$2:$A$10</definedName>
    <definedName function="false" hidden="false" name="RA" vbProcedure="false">Comuni!$J$2:$J$19</definedName>
    <definedName function="false" hidden="false" name="RE" vbProcedure="false">Comuni!$K$2:$K$43</definedName>
    <definedName function="false" hidden="false" name="RIFIUTI_CLASSE_AUTOSMALT" vbProcedure="false">Liste!$D$12:$D$18</definedName>
    <definedName function="false" hidden="false" name="RIFIUTI_CLASSE_RECUPERO" vbProcedure="false">Liste!$D$20:$D$26</definedName>
    <definedName function="false" hidden="false" name="RIFIUTI_TIPO_AUA" vbProcedure="false">Liste!$D$2:$D$7</definedName>
    <definedName function="false" hidden="false" name="RN" vbProcedure="false">Comuni!$L$2:$L$26</definedName>
    <definedName function="false" hidden="false" name="_xlfn_IFERROR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<sst xmlns="http://schemas.openxmlformats.org/spreadsheetml/2006/main" count="518" uniqueCount="444">
  <si>
    <t xml:space="preserve">Dati dell'impianto / stabilimento oggetto dell'autorizzazione</t>
  </si>
  <si>
    <t xml:space="preserve">Denominazione/ragione sociale</t>
  </si>
  <si>
    <t xml:space="preserve">=SE.ERRORE(CERCA.VERT(B3;Comuni!A1:B10;2;FALSO);"")</t>
  </si>
  <si>
    <t xml:space="preserve">Provincia</t>
  </si>
  <si>
    <t xml:space="preserve">Comune</t>
  </si>
  <si>
    <t xml:space="preserve">Riepilogo costi</t>
  </si>
  <si>
    <t xml:space="preserve">Sezione</t>
  </si>
  <si>
    <t xml:space="preserve">N.ro titoli</t>
  </si>
  <si>
    <t xml:space="preserve">Importo</t>
  </si>
  <si>
    <t xml:space="preserve">N.ro autorizzazioni</t>
  </si>
  <si>
    <t xml:space="preserve">Volturazione (indicare il numero di autorizzazioni da volturare)</t>
  </si>
  <si>
    <t xml:space="preserve">Totale prestazioni</t>
  </si>
  <si>
    <t xml:space="preserve">Impresa/ente che ha conseguito la registrazione ambientale EMAS (Reg. CE/1221/2009) e/o la certificazione di prodotto Ecolabel UE (Reg. CE/66/2010)</t>
  </si>
  <si>
    <t xml:space="preserve">Impresa/ente che ha conseguito la certificazione ambientale ai sensi della norma ISO 14001</t>
  </si>
  <si>
    <t xml:space="preserve">Totale dovuto</t>
  </si>
  <si>
    <t xml:space="preserve">AUA - Rilascio nuova autorizzazione</t>
  </si>
  <si>
    <t xml:space="preserve">Codice</t>
  </si>
  <si>
    <t xml:space="preserve">Nuova AUA - Scarichi idrici</t>
  </si>
  <si>
    <t xml:space="preserve">Tipologia dello scarico / recapito</t>
  </si>
  <si>
    <t xml:space="preserve">Tariffa</t>
  </si>
  <si>
    <t xml:space="preserve">Tipologia dell'autorizzazione richiesta</t>
  </si>
  <si>
    <t xml:space="preserve">12.02.01.01</t>
  </si>
  <si>
    <t xml:space="preserve">Scarico acque prima pioggia e/o dilavamento</t>
  </si>
  <si>
    <t xml:space="preserve">12.02.01.04</t>
  </si>
  <si>
    <t xml:space="preserve">Scarico acque reflue domestiche e assimilate ≤ 50 A.E. </t>
  </si>
  <si>
    <t xml:space="preserve">12.02.01.05</t>
  </si>
  <si>
    <t xml:space="preserve">Scarico acque reflue domestiche e assimilate &gt;50 ≤ 200 A.E. </t>
  </si>
  <si>
    <t xml:space="preserve">12.02.01.06</t>
  </si>
  <si>
    <t xml:space="preserve">Scarico acque reflue domestiche e assimilate &gt;200 A.E. ≤ 2000 A.E. </t>
  </si>
  <si>
    <t xml:space="preserve">12.02.01.07</t>
  </si>
  <si>
    <t xml:space="preserve">Scarico di acque industriali (Q&lt; 10 M3/G) </t>
  </si>
  <si>
    <t xml:space="preserve">12.02.01.08</t>
  </si>
  <si>
    <t xml:space="preserve">Scarico di acque industriali (Q&gt;10 M3/G) </t>
  </si>
  <si>
    <t xml:space="preserve">Nuova AUA - Emissioni in atmosfera</t>
  </si>
  <si>
    <t xml:space="preserve">12.02.04.01</t>
  </si>
  <si>
    <t xml:space="preserve">Emissioni in atmosfera poco significative / AVG </t>
  </si>
  <si>
    <t xml:space="preserve">12.03.04.01</t>
  </si>
  <si>
    <t xml:space="preserve">Emissioni in atmosfera da impianti ordinari fino a 4 punti di emissione con Q &lt; 100.000 NM3/h</t>
  </si>
  <si>
    <t xml:space="preserve">12.03.04.02</t>
  </si>
  <si>
    <t xml:space="preserve">Emissioni in atmosfera da impianti ordinari da 5 a 9 punti di emissione con Q &lt; 100.000 NM3/h</t>
  </si>
  <si>
    <t xml:space="preserve">12.03.04.03</t>
  </si>
  <si>
    <t xml:space="preserve">Emissioni in atmosfera da impianti complessi con ≥ 10 punti di emissione o con Q ≥ 100.000 NM3/h</t>
  </si>
  <si>
    <t xml:space="preserve">Nuova AUA - Altre autorizzazioni</t>
  </si>
  <si>
    <t xml:space="preserve">12.02.01.02</t>
  </si>
  <si>
    <t xml:space="preserve">Scarico acque da impianto di depurazione pubbliche fognature di primo livello</t>
  </si>
  <si>
    <t xml:space="preserve">12.02.01.03</t>
  </si>
  <si>
    <t xml:space="preserve">Scarico acque da impianto di depurazione pubbliche fognature di secondo livello</t>
  </si>
  <si>
    <t xml:space="preserve">12.02.01.09</t>
  </si>
  <si>
    <t xml:space="preserve">Autorizzazione allo scarico di acque reflue urbane (pubbliche fognature e fognature private di prevista gestione pubblica) – 685/687</t>
  </si>
  <si>
    <t xml:space="preserve">12.02.02.01</t>
  </si>
  <si>
    <t xml:space="preserve">Comunicazione per l'esercizio in procedura semplificata di Operazioni di smaltimento o recupero rifiuti art 215, 216 D.Lgs.152/2006</t>
  </si>
  <si>
    <t xml:space="preserve">12.02.03.01</t>
  </si>
  <si>
    <t xml:space="preserve">Comunicazione per utilizzazione agronomica effluenti allevamento e acque reflue da aziende agricole e piccole aziende agroalimentari art. 7 L.R. n. 4 del 2007</t>
  </si>
  <si>
    <t xml:space="preserve">AUA - Modifica sostanziale</t>
  </si>
  <si>
    <t xml:space="preserve">Modifica sostanziale  AUA - Scarichi idrici</t>
  </si>
  <si>
    <t xml:space="preserve">Modifica sostanziale  AUA - Emissioni in atmosfera</t>
  </si>
  <si>
    <t xml:space="preserve">Modifica sostanziale  AUA - Altre autorizzazioni</t>
  </si>
  <si>
    <t xml:space="preserve">AUA_NUOVA   AUA NUOVA scarichi idrici, emissioni</t>
  </si>
  <si>
    <t xml:space="preserve">RIFIUTI_TIPO_AUA   Autorizzazione unica impianti rifiuti</t>
  </si>
  <si>
    <t xml:space="preserve">Nuovo</t>
  </si>
  <si>
    <t xml:space="preserve">Nuova</t>
  </si>
  <si>
    <t xml:space="preserve">Rinnovo</t>
  </si>
  <si>
    <t xml:space="preserve">Proseguimento senza modifiche</t>
  </si>
  <si>
    <t xml:space="preserve">Modifica sostanziale</t>
  </si>
  <si>
    <t xml:space="preserve">Modifica non sostanziale</t>
  </si>
  <si>
    <t xml:space="preserve">AUA_MODIFICA    AUA MODIFICA scarichi idrici, emissioni </t>
  </si>
  <si>
    <t xml:space="preserve">Classi di cui al D.M. n. 350 del 21.07.1998</t>
  </si>
  <si>
    <t xml:space="preserve">Importo autosmatimento</t>
  </si>
  <si>
    <t xml:space="preserve">RIFIUTI_CLASSE_AUTOSMALT</t>
  </si>
  <si>
    <t xml:space="preserve">DEST_PRIMAPIOGGIA  Scarico acque prima pioggia e/o dilavamento</t>
  </si>
  <si>
    <t xml:space="preserve">Classe 1 - Autosmaltimento ≥ 200.000 t/anno</t>
  </si>
  <si>
    <t xml:space="preserve">recapito in rete fognaria</t>
  </si>
  <si>
    <t xml:space="preserve">Classe 2 - Autosmaltimento ≥ 60.000 ÷ &lt; 200.000 t/anno</t>
  </si>
  <si>
    <t xml:space="preserve">recapito in acque superficiali o suolo </t>
  </si>
  <si>
    <t xml:space="preserve">Classe 3 - Autosmaltimento ≥ 15.000 ÷ &lt; 60.000 t/anno</t>
  </si>
  <si>
    <t xml:space="preserve">Classe 4 - Autosmaltimento ≥ 6.000 ÷ &lt; 15.000 t/anno</t>
  </si>
  <si>
    <t xml:space="preserve">Classe 5 - Autosmaltimento ≥ 3.000 ÷ &lt; 6.000 t/anno</t>
  </si>
  <si>
    <t xml:space="preserve">DEST_DOMESTICHE   Scarico acque reflue domestiche e assimilate</t>
  </si>
  <si>
    <t xml:space="preserve">Classe 6 - Autosmaltimento &lt; 3.000 t/anno</t>
  </si>
  <si>
    <t xml:space="preserve">Domestiche con recapito in pubblica fognatura</t>
  </si>
  <si>
    <t xml:space="preserve">RIFIUTI_CLASSE_RECUPERO</t>
  </si>
  <si>
    <t xml:space="preserve">Domestiche in acque superficiali o suolo</t>
  </si>
  <si>
    <t xml:space="preserve">industriali assimilate alle domestiche con recapito in pubblica fognatura</t>
  </si>
  <si>
    <t xml:space="preserve">Classe 1 - Recupero ≥ 200.000 t/anno</t>
  </si>
  <si>
    <t xml:space="preserve">industriali assimilate alle domestiche con recapito in acqua superficiale o suolo</t>
  </si>
  <si>
    <t xml:space="preserve">Classe 2 - Recupero ≥ 60.000 ÷ &lt; 200.000 t/anno</t>
  </si>
  <si>
    <t xml:space="preserve">Classe 3 - Recupero ≥ 15.000 ÷ &lt; 60.000 t/anno</t>
  </si>
  <si>
    <t xml:space="preserve">Classe 4 - Recupero ≥ 6.000 ÷ &lt; 15.000 t/anno</t>
  </si>
  <si>
    <t xml:space="preserve">DEST_INDUSTRIALI   Scarico acque industriali</t>
  </si>
  <si>
    <t xml:space="preserve">Classe 5 - Recupero ≥ 3.000 ÷ &lt; 6.000 t/anno</t>
  </si>
  <si>
    <t xml:space="preserve">senza sostanze pericolose con recapito in pubblica fognatura</t>
  </si>
  <si>
    <t xml:space="preserve">Classe 6 - Recupero &lt; 3.000 t/anno</t>
  </si>
  <si>
    <t xml:space="preserve">senza sostanze pericolose con recapito in acque superficiali o suolo</t>
  </si>
  <si>
    <t xml:space="preserve">con sostanze pericolose e recapito in pubblica fognatura</t>
  </si>
  <si>
    <t xml:space="preserve">con sostanze pericolose e recapito in acque superficiali o suolo</t>
  </si>
  <si>
    <t xml:space="preserve">AUT_SINO   Richiesta autorizzazione</t>
  </si>
  <si>
    <t xml:space="preserve">si</t>
  </si>
  <si>
    <t xml:space="preserve">Sigla</t>
  </si>
  <si>
    <t xml:space="preserve">Flag rumore</t>
  </si>
  <si>
    <t xml:space="preserve">BO</t>
  </si>
  <si>
    <t xml:space="preserve">FE</t>
  </si>
  <si>
    <t xml:space="preserve">FC</t>
  </si>
  <si>
    <t xml:space="preserve">MO</t>
  </si>
  <si>
    <t xml:space="preserve">PR</t>
  </si>
  <si>
    <t xml:space="preserve">PC</t>
  </si>
  <si>
    <t xml:space="preserve">RA</t>
  </si>
  <si>
    <t xml:space="preserve">RE</t>
  </si>
  <si>
    <t xml:space="preserve">RN</t>
  </si>
  <si>
    <t xml:space="preserve">Bologna</t>
  </si>
  <si>
    <t xml:space="preserve">Alto Reno Terme</t>
  </si>
  <si>
    <t xml:space="preserve">Argenta</t>
  </si>
  <si>
    <t xml:space="preserve">Bagno di Romagna</t>
  </si>
  <si>
    <t xml:space="preserve">Bastiglia</t>
  </si>
  <si>
    <t xml:space="preserve">Albareto</t>
  </si>
  <si>
    <t xml:space="preserve">Agazzano</t>
  </si>
  <si>
    <t xml:space="preserve">Alfonsine</t>
  </si>
  <si>
    <t xml:space="preserve">Albinea</t>
  </si>
  <si>
    <t xml:space="preserve">Bellaria-Igea Marina</t>
  </si>
  <si>
    <t xml:space="preserve">Ferrara</t>
  </si>
  <si>
    <t xml:space="preserve">Anzola dell'Emilia</t>
  </si>
  <si>
    <t xml:space="preserve">Berra</t>
  </si>
  <si>
    <t xml:space="preserve">Bertinoro</t>
  </si>
  <si>
    <t xml:space="preserve">Bomporto</t>
  </si>
  <si>
    <t xml:space="preserve">Bardi</t>
  </si>
  <si>
    <t xml:space="preserve">Alseno</t>
  </si>
  <si>
    <t xml:space="preserve">Bagnacavallo</t>
  </si>
  <si>
    <t xml:space="preserve">Bagnolo in Piano</t>
  </si>
  <si>
    <t xml:space="preserve">Casteldelci</t>
  </si>
  <si>
    <t xml:space="preserve">Forlì-Cesena</t>
  </si>
  <si>
    <t xml:space="preserve">Argelato</t>
  </si>
  <si>
    <t xml:space="preserve">Bondeno</t>
  </si>
  <si>
    <t xml:space="preserve">Borghi</t>
  </si>
  <si>
    <t xml:space="preserve">Campogalliano</t>
  </si>
  <si>
    <t xml:space="preserve">Bedonia</t>
  </si>
  <si>
    <t xml:space="preserve">Besenzone</t>
  </si>
  <si>
    <t xml:space="preserve">Bagnara di Romagna</t>
  </si>
  <si>
    <t xml:space="preserve">Baiso</t>
  </si>
  <si>
    <t xml:space="preserve">Cattolica</t>
  </si>
  <si>
    <t xml:space="preserve">Modena</t>
  </si>
  <si>
    <t xml:space="preserve">Baricella</t>
  </si>
  <si>
    <t xml:space="preserve">Cento</t>
  </si>
  <si>
    <t xml:space="preserve">Castrocaro Terme e Terra del Sole</t>
  </si>
  <si>
    <t xml:space="preserve">Camposanto</t>
  </si>
  <si>
    <t xml:space="preserve">Berceto</t>
  </si>
  <si>
    <t xml:space="preserve">Bettola</t>
  </si>
  <si>
    <t xml:space="preserve">Brisighella</t>
  </si>
  <si>
    <t xml:space="preserve">Bibbiano</t>
  </si>
  <si>
    <t xml:space="preserve">Coriano</t>
  </si>
  <si>
    <t xml:space="preserve">Parma</t>
  </si>
  <si>
    <t xml:space="preserve">Bentivoglio</t>
  </si>
  <si>
    <t xml:space="preserve">Codigoro</t>
  </si>
  <si>
    <t xml:space="preserve">Cesena</t>
  </si>
  <si>
    <t xml:space="preserve">Carpi</t>
  </si>
  <si>
    <t xml:space="preserve">Bore</t>
  </si>
  <si>
    <t xml:space="preserve">Bobbio</t>
  </si>
  <si>
    <t xml:space="preserve">Casola Valsenio</t>
  </si>
  <si>
    <t xml:space="preserve">Boretto</t>
  </si>
  <si>
    <t xml:space="preserve">Gemmano</t>
  </si>
  <si>
    <t xml:space="preserve">Piacenza</t>
  </si>
  <si>
    <t xml:space="preserve">Comacchio</t>
  </si>
  <si>
    <t xml:space="preserve">Cesenatico</t>
  </si>
  <si>
    <t xml:space="preserve">Castelfranco Emilia</t>
  </si>
  <si>
    <t xml:space="preserve">Borgo Val di Taro</t>
  </si>
  <si>
    <t xml:space="preserve">Borgonovo Val Tidone</t>
  </si>
  <si>
    <t xml:space="preserve">Castel Bolognese</t>
  </si>
  <si>
    <t xml:space="preserve">Brescello</t>
  </si>
  <si>
    <t xml:space="preserve">Maiolo</t>
  </si>
  <si>
    <t xml:space="preserve">Ravenna</t>
  </si>
  <si>
    <t xml:space="preserve">Borgo Tossignano</t>
  </si>
  <si>
    <t xml:space="preserve">Copparo</t>
  </si>
  <si>
    <t xml:space="preserve">Civitella di Romagna</t>
  </si>
  <si>
    <t xml:space="preserve">Castelnuovo Rangone</t>
  </si>
  <si>
    <t xml:space="preserve">Busseto</t>
  </si>
  <si>
    <t xml:space="preserve">Cadeo</t>
  </si>
  <si>
    <t xml:space="preserve">Cervia</t>
  </si>
  <si>
    <t xml:space="preserve">Cadelbosco di Sopra</t>
  </si>
  <si>
    <t xml:space="preserve">Misano Adriatico</t>
  </si>
  <si>
    <t xml:space="preserve">Reggio Emilia</t>
  </si>
  <si>
    <t xml:space="preserve">Budrio</t>
  </si>
  <si>
    <t xml:space="preserve">Dovadola</t>
  </si>
  <si>
    <t xml:space="preserve">Castelvetro di Modena</t>
  </si>
  <si>
    <t xml:space="preserve">Calestano</t>
  </si>
  <si>
    <t xml:space="preserve">Calendasco</t>
  </si>
  <si>
    <t xml:space="preserve">Conselice</t>
  </si>
  <si>
    <t xml:space="preserve">Campagnola Emilia</t>
  </si>
  <si>
    <t xml:space="preserve">Mondaino</t>
  </si>
  <si>
    <t xml:space="preserve">Rimini</t>
  </si>
  <si>
    <t xml:space="preserve">Calderara di Reno</t>
  </si>
  <si>
    <t xml:space="preserve">Fiscaglia</t>
  </si>
  <si>
    <t xml:space="preserve">Forlì</t>
  </si>
  <si>
    <t xml:space="preserve">Cavezzo</t>
  </si>
  <si>
    <t xml:space="preserve">Collecchio</t>
  </si>
  <si>
    <t xml:space="preserve">Caminata</t>
  </si>
  <si>
    <t xml:space="preserve">Cotignola</t>
  </si>
  <si>
    <t xml:space="preserve">Campegine</t>
  </si>
  <si>
    <t xml:space="preserve">Montefiore Conca</t>
  </si>
  <si>
    <t xml:space="preserve">Camugnano</t>
  </si>
  <si>
    <t xml:space="preserve">Formignana</t>
  </si>
  <si>
    <t xml:space="preserve">Forlimpopoli</t>
  </si>
  <si>
    <t xml:space="preserve">Concordia sulla Secchia</t>
  </si>
  <si>
    <t xml:space="preserve">Colorno</t>
  </si>
  <si>
    <t xml:space="preserve">Caorso</t>
  </si>
  <si>
    <t xml:space="preserve">Faenza</t>
  </si>
  <si>
    <t xml:space="preserve">Canossa</t>
  </si>
  <si>
    <t xml:space="preserve">Montegridolfo</t>
  </si>
  <si>
    <t xml:space="preserve">Casalecchio di Reno</t>
  </si>
  <si>
    <t xml:space="preserve">Goro</t>
  </si>
  <si>
    <t xml:space="preserve">Galeata</t>
  </si>
  <si>
    <t xml:space="preserve">Fanano</t>
  </si>
  <si>
    <t xml:space="preserve">Compiano</t>
  </si>
  <si>
    <t xml:space="preserve">Carpaneto Piacentino</t>
  </si>
  <si>
    <t xml:space="preserve">Fusignano</t>
  </si>
  <si>
    <t xml:space="preserve">Carpineti</t>
  </si>
  <si>
    <t xml:space="preserve">Montescudo - Monte Colombo</t>
  </si>
  <si>
    <t xml:space="preserve">Casalfiumanese</t>
  </si>
  <si>
    <t xml:space="preserve">Jolanda di Savoia</t>
  </si>
  <si>
    <t xml:space="preserve">Gambettola</t>
  </si>
  <si>
    <t xml:space="preserve">Finale Emilia</t>
  </si>
  <si>
    <t xml:space="preserve">Corniglio</t>
  </si>
  <si>
    <t xml:space="preserve">Castel San Giovanni</t>
  </si>
  <si>
    <t xml:space="preserve">Lugo</t>
  </si>
  <si>
    <t xml:space="preserve">Casalgrande</t>
  </si>
  <si>
    <t xml:space="preserve">Morciano di Romagna</t>
  </si>
  <si>
    <t xml:space="preserve">Castel d'Aiano</t>
  </si>
  <si>
    <t xml:space="preserve">Lagosanto</t>
  </si>
  <si>
    <t xml:space="preserve">Gatteo</t>
  </si>
  <si>
    <t xml:space="preserve">Fiorano Modenese</t>
  </si>
  <si>
    <t xml:space="preserve">Felino</t>
  </si>
  <si>
    <t xml:space="preserve">Castell'Arquato</t>
  </si>
  <si>
    <t xml:space="preserve">Massa Lombarda</t>
  </si>
  <si>
    <t xml:space="preserve">Casina</t>
  </si>
  <si>
    <t xml:space="preserve">Novafeltria</t>
  </si>
  <si>
    <t xml:space="preserve">Castel del Rio</t>
  </si>
  <si>
    <t xml:space="preserve">Masi Torello</t>
  </si>
  <si>
    <t xml:space="preserve">Longiano</t>
  </si>
  <si>
    <t xml:space="preserve">Fiumalbo</t>
  </si>
  <si>
    <t xml:space="preserve">Fidenza</t>
  </si>
  <si>
    <t xml:space="preserve">Castelvetro Piacentino</t>
  </si>
  <si>
    <t xml:space="preserve">Castellarano</t>
  </si>
  <si>
    <t xml:space="preserve">Pennabilli</t>
  </si>
  <si>
    <t xml:space="preserve">Castel di Casio</t>
  </si>
  <si>
    <t xml:space="preserve">Mesola</t>
  </si>
  <si>
    <t xml:space="preserve">Meldola</t>
  </si>
  <si>
    <t xml:space="preserve">Formigine</t>
  </si>
  <si>
    <t xml:space="preserve">Fontanellato</t>
  </si>
  <si>
    <t xml:space="preserve">Cerignale</t>
  </si>
  <si>
    <t xml:space="preserve">Riolo Terme</t>
  </si>
  <si>
    <t xml:space="preserve">Castelnovo di Sotto</t>
  </si>
  <si>
    <t xml:space="preserve">Poggio Torriana</t>
  </si>
  <si>
    <t xml:space="preserve">Castel Guelfo di Bologna</t>
  </si>
  <si>
    <t xml:space="preserve">Mirabello</t>
  </si>
  <si>
    <t xml:space="preserve">Mercato Saraceno</t>
  </si>
  <si>
    <t xml:space="preserve">Frassinoro</t>
  </si>
  <si>
    <t xml:space="preserve">Fontevivo</t>
  </si>
  <si>
    <t xml:space="preserve">Coli</t>
  </si>
  <si>
    <t xml:space="preserve">Russi</t>
  </si>
  <si>
    <t xml:space="preserve">Castelnovo ne' Monti</t>
  </si>
  <si>
    <t xml:space="preserve">Riccione</t>
  </si>
  <si>
    <t xml:space="preserve">Castel Maggiore</t>
  </si>
  <si>
    <t xml:space="preserve">Ostellato</t>
  </si>
  <si>
    <t xml:space="preserve">Modigliana</t>
  </si>
  <si>
    <t xml:space="preserve">Guiglia</t>
  </si>
  <si>
    <t xml:space="preserve">Fornovo di Taro</t>
  </si>
  <si>
    <t xml:space="preserve">Corte Brugnatella</t>
  </si>
  <si>
    <t xml:space="preserve">Sant'Agata sul Santerno</t>
  </si>
  <si>
    <t xml:space="preserve">Cavriago</t>
  </si>
  <si>
    <t xml:space="preserve">Castel San Pietro Terme</t>
  </si>
  <si>
    <t xml:space="preserve">Poggio Renatico</t>
  </si>
  <si>
    <t xml:space="preserve">Montiano</t>
  </si>
  <si>
    <t xml:space="preserve">Lama Mocogno</t>
  </si>
  <si>
    <t xml:space="preserve">Langhirano</t>
  </si>
  <si>
    <t xml:space="preserve">Cortemaggiore</t>
  </si>
  <si>
    <t xml:space="preserve">Solarolo</t>
  </si>
  <si>
    <t xml:space="preserve">Correggio</t>
  </si>
  <si>
    <t xml:space="preserve">Saludecio</t>
  </si>
  <si>
    <t xml:space="preserve">Castello d'Argile</t>
  </si>
  <si>
    <t xml:space="preserve">Portomaggiore</t>
  </si>
  <si>
    <t xml:space="preserve">Portico e San Benedetto</t>
  </si>
  <si>
    <t xml:space="preserve">Maranello</t>
  </si>
  <si>
    <t xml:space="preserve">Lesignano de' Bagni</t>
  </si>
  <si>
    <t xml:space="preserve">Farini</t>
  </si>
  <si>
    <t xml:space="preserve">Fabbrico</t>
  </si>
  <si>
    <t xml:space="preserve">San Clemente</t>
  </si>
  <si>
    <t xml:space="preserve">Castenaso</t>
  </si>
  <si>
    <t xml:space="preserve">Ro</t>
  </si>
  <si>
    <t xml:space="preserve">Predappio</t>
  </si>
  <si>
    <t xml:space="preserve">Marano sul Panaro</t>
  </si>
  <si>
    <t xml:space="preserve">Medesano</t>
  </si>
  <si>
    <t xml:space="preserve">Ferriere</t>
  </si>
  <si>
    <t xml:space="preserve">Gattatico</t>
  </si>
  <si>
    <t xml:space="preserve">San Giovanni in Marignano</t>
  </si>
  <si>
    <t xml:space="preserve">Castiglione dei Pepoli</t>
  </si>
  <si>
    <t xml:space="preserve">Sant'Agostino</t>
  </si>
  <si>
    <t xml:space="preserve">Premilcuore</t>
  </si>
  <si>
    <t xml:space="preserve">Medolla</t>
  </si>
  <si>
    <t xml:space="preserve">Mezzani</t>
  </si>
  <si>
    <t xml:space="preserve">Fiorenzuola d'Arda</t>
  </si>
  <si>
    <t xml:space="preserve">Gualtieri</t>
  </si>
  <si>
    <t xml:space="preserve">San Leo</t>
  </si>
  <si>
    <t xml:space="preserve">Crevalcore</t>
  </si>
  <si>
    <t xml:space="preserve">Tresigallo</t>
  </si>
  <si>
    <t xml:space="preserve">Rocca San Casciano</t>
  </si>
  <si>
    <t xml:space="preserve">Mirandola</t>
  </si>
  <si>
    <t xml:space="preserve">Monchio delle Corti</t>
  </si>
  <si>
    <t xml:space="preserve">Gazzola</t>
  </si>
  <si>
    <t xml:space="preserve">Guastalla</t>
  </si>
  <si>
    <t xml:space="preserve">Sant'Agata Feltria</t>
  </si>
  <si>
    <t xml:space="preserve">Dozza</t>
  </si>
  <si>
    <t xml:space="preserve">Vigarano Mainarda</t>
  </si>
  <si>
    <t xml:space="preserve">Roncofreddo</t>
  </si>
  <si>
    <t xml:space="preserve">Montechiarugolo</t>
  </si>
  <si>
    <t xml:space="preserve">Gossolengo</t>
  </si>
  <si>
    <t xml:space="preserve">Luzzara</t>
  </si>
  <si>
    <t xml:space="preserve">Santarcangelo di Romagna</t>
  </si>
  <si>
    <t xml:space="preserve">Fontanelice</t>
  </si>
  <si>
    <t xml:space="preserve">Voghiera</t>
  </si>
  <si>
    <t xml:space="preserve">San Mauro Pascoli</t>
  </si>
  <si>
    <t xml:space="preserve">Montecreto</t>
  </si>
  <si>
    <t xml:space="preserve">Neviano degli Arduini</t>
  </si>
  <si>
    <t xml:space="preserve">Gragnano Trebbiense</t>
  </si>
  <si>
    <t xml:space="preserve">Montecchio Emilia</t>
  </si>
  <si>
    <t xml:space="preserve">Talamello</t>
  </si>
  <si>
    <t xml:space="preserve">Gaggio Montano</t>
  </si>
  <si>
    <t xml:space="preserve">Santa Sofia</t>
  </si>
  <si>
    <t xml:space="preserve">Montefiorino</t>
  </si>
  <si>
    <t xml:space="preserve">Noceto</t>
  </si>
  <si>
    <t xml:space="preserve">Gropparello</t>
  </si>
  <si>
    <t xml:space="preserve">Novellara</t>
  </si>
  <si>
    <t xml:space="preserve">Verucchio</t>
  </si>
  <si>
    <t xml:space="preserve">Galliera</t>
  </si>
  <si>
    <t xml:space="preserve">Sarsina</t>
  </si>
  <si>
    <t xml:space="preserve">Montese</t>
  </si>
  <si>
    <t xml:space="preserve">Palanzano</t>
  </si>
  <si>
    <t xml:space="preserve">Lugagnano Val d'Arda</t>
  </si>
  <si>
    <t xml:space="preserve">Poviglio</t>
  </si>
  <si>
    <t xml:space="preserve">Granarolo dell'Emilia</t>
  </si>
  <si>
    <t xml:space="preserve">Savignano sul Rubicone</t>
  </si>
  <si>
    <t xml:space="preserve">Nonantola</t>
  </si>
  <si>
    <t xml:space="preserve">Monticelli d'Ongina</t>
  </si>
  <si>
    <t xml:space="preserve">Quattro Castella</t>
  </si>
  <si>
    <t xml:space="preserve">Grizzana Morandi</t>
  </si>
  <si>
    <t xml:space="preserve">Sogliano al Rubicone</t>
  </si>
  <si>
    <t xml:space="preserve">Novi di Modena</t>
  </si>
  <si>
    <t xml:space="preserve">Pellegrino Parmense</t>
  </si>
  <si>
    <t xml:space="preserve">Morfasso</t>
  </si>
  <si>
    <t xml:space="preserve">Reggio nell'Emilia</t>
  </si>
  <si>
    <t xml:space="preserve">Imola</t>
  </si>
  <si>
    <t xml:space="preserve">Tredozio</t>
  </si>
  <si>
    <t xml:space="preserve">Palagano</t>
  </si>
  <si>
    <t xml:space="preserve">Polesine Zibello</t>
  </si>
  <si>
    <t xml:space="preserve">Nibbiano</t>
  </si>
  <si>
    <t xml:space="preserve">Reggiolo</t>
  </si>
  <si>
    <t xml:space="preserve">Lizzano in Belvedere</t>
  </si>
  <si>
    <t xml:space="preserve">Verghereto</t>
  </si>
  <si>
    <t xml:space="preserve">Pavullo nel Frignano</t>
  </si>
  <si>
    <t xml:space="preserve">Roccabianca</t>
  </si>
  <si>
    <t xml:space="preserve">Ottone</t>
  </si>
  <si>
    <t xml:space="preserve">Rio Saliceto</t>
  </si>
  <si>
    <t xml:space="preserve">Loiano</t>
  </si>
  <si>
    <t xml:space="preserve">Pievepelago</t>
  </si>
  <si>
    <t xml:space="preserve">Sala Baganza</t>
  </si>
  <si>
    <t xml:space="preserve">Pecorara</t>
  </si>
  <si>
    <t xml:space="preserve">Rolo</t>
  </si>
  <si>
    <t xml:space="preserve">Malalbergo</t>
  </si>
  <si>
    <t xml:space="preserve">Polinago</t>
  </si>
  <si>
    <t xml:space="preserve">Salsomaggiore Terme</t>
  </si>
  <si>
    <t xml:space="preserve">Rubiera</t>
  </si>
  <si>
    <t xml:space="preserve">Marzabotto</t>
  </si>
  <si>
    <t xml:space="preserve">Prignano sulla Secchia</t>
  </si>
  <si>
    <t xml:space="preserve">San Secondo Parmense</t>
  </si>
  <si>
    <t xml:space="preserve">Pianello Val Tidone</t>
  </si>
  <si>
    <t xml:space="preserve">San Martino in Rio</t>
  </si>
  <si>
    <t xml:space="preserve">Medicina</t>
  </si>
  <si>
    <t xml:space="preserve">Ravarino</t>
  </si>
  <si>
    <t xml:space="preserve">Sissa Trecasali</t>
  </si>
  <si>
    <t xml:space="preserve">Piozzano</t>
  </si>
  <si>
    <t xml:space="preserve">San Polo d'Enza</t>
  </si>
  <si>
    <t xml:space="preserve">Minerbio</t>
  </si>
  <si>
    <t xml:space="preserve">Riolunato</t>
  </si>
  <si>
    <t xml:space="preserve">Solignano</t>
  </si>
  <si>
    <t xml:space="preserve">Podenzano</t>
  </si>
  <si>
    <t xml:space="preserve">Sant'Ilario d'Enza</t>
  </si>
  <si>
    <t xml:space="preserve">Molinella</t>
  </si>
  <si>
    <t xml:space="preserve">San Cesario sul Panaro</t>
  </si>
  <si>
    <t xml:space="preserve">Soragna</t>
  </si>
  <si>
    <t xml:space="preserve">Ponte dell'Olio</t>
  </si>
  <si>
    <t xml:space="preserve">Scandiano</t>
  </si>
  <si>
    <t xml:space="preserve">Monghidoro</t>
  </si>
  <si>
    <t xml:space="preserve">San Felice sul Panaro</t>
  </si>
  <si>
    <t xml:space="preserve">Sorbolo</t>
  </si>
  <si>
    <t xml:space="preserve">Pontenure</t>
  </si>
  <si>
    <t xml:space="preserve">Toano</t>
  </si>
  <si>
    <t xml:space="preserve">Monte San Pietro</t>
  </si>
  <si>
    <t xml:space="preserve">San Possidonio</t>
  </si>
  <si>
    <t xml:space="preserve">Terenzo</t>
  </si>
  <si>
    <t xml:space="preserve">Rivergaro</t>
  </si>
  <si>
    <t xml:space="preserve">Ventasso</t>
  </si>
  <si>
    <t xml:space="preserve">Monterenzio</t>
  </si>
  <si>
    <t xml:space="preserve">San Prospero</t>
  </si>
  <si>
    <t xml:space="preserve">Tizzano Val Parma</t>
  </si>
  <si>
    <t xml:space="preserve">Rottofreno</t>
  </si>
  <si>
    <t xml:space="preserve">Vetto</t>
  </si>
  <si>
    <t xml:space="preserve">Monzuno</t>
  </si>
  <si>
    <t xml:space="preserve">Sassuolo</t>
  </si>
  <si>
    <t xml:space="preserve">Tornolo</t>
  </si>
  <si>
    <t xml:space="preserve">San Giorgio Piacentino</t>
  </si>
  <si>
    <t xml:space="preserve">Vezzano sul Crostolo</t>
  </si>
  <si>
    <t xml:space="preserve">Mordano</t>
  </si>
  <si>
    <t xml:space="preserve">Savignano sul Panaro</t>
  </si>
  <si>
    <t xml:space="preserve">Torrile</t>
  </si>
  <si>
    <t xml:space="preserve">San Pietro in Cerro</t>
  </si>
  <si>
    <t xml:space="preserve">Viano</t>
  </si>
  <si>
    <t xml:space="preserve">Ozzano dell'Emilia</t>
  </si>
  <si>
    <t xml:space="preserve">Serramazzoni</t>
  </si>
  <si>
    <t xml:space="preserve">Traversetolo</t>
  </si>
  <si>
    <t xml:space="preserve">Sarmato</t>
  </si>
  <si>
    <t xml:space="preserve">Villa Minozzo</t>
  </si>
  <si>
    <t xml:space="preserve">Pianoro</t>
  </si>
  <si>
    <t xml:space="preserve">Sestola</t>
  </si>
  <si>
    <t xml:space="preserve">Valmozzola</t>
  </si>
  <si>
    <t xml:space="preserve">Travo</t>
  </si>
  <si>
    <t xml:space="preserve">Pieve di Cento</t>
  </si>
  <si>
    <t xml:space="preserve">Soliera</t>
  </si>
  <si>
    <t xml:space="preserve">Varano de' Melegari</t>
  </si>
  <si>
    <t xml:space="preserve">Vernasca</t>
  </si>
  <si>
    <t xml:space="preserve">Sala Bolognese</t>
  </si>
  <si>
    <t xml:space="preserve">Spilamberto</t>
  </si>
  <si>
    <t xml:space="preserve">Varsi</t>
  </si>
  <si>
    <t xml:space="preserve">Vigolzone</t>
  </si>
  <si>
    <t xml:space="preserve">San Benedetto Val di Sambro</t>
  </si>
  <si>
    <t xml:space="preserve">Vignola</t>
  </si>
  <si>
    <t xml:space="preserve">Villanova sull'Arda</t>
  </si>
  <si>
    <t xml:space="preserve">San Giorgio di Piano</t>
  </si>
  <si>
    <t xml:space="preserve">Zocca</t>
  </si>
  <si>
    <t xml:space="preserve">Zerba</t>
  </si>
  <si>
    <t xml:space="preserve">San Giovanni in Persiceto</t>
  </si>
  <si>
    <t xml:space="preserve">Ziano Piacentino</t>
  </si>
  <si>
    <t xml:space="preserve">San Lazzaro di Savena</t>
  </si>
  <si>
    <t xml:space="preserve">San Pietro in Casale</t>
  </si>
  <si>
    <t xml:space="preserve">Sant'Agata Bolognese</t>
  </si>
  <si>
    <t xml:space="preserve">Sasso Marconi</t>
  </si>
  <si>
    <t xml:space="preserve">Valsamoggia</t>
  </si>
  <si>
    <t xml:space="preserve">Vergato</t>
  </si>
  <si>
    <t xml:space="preserve">Zola Predosa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</si>
</sst>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410]\ #,##0.00;[RED]\-[$€-410]\ #,##0.00"/>
    <numFmt numFmtId="166" formatCode="General"/>
    <numFmt numFmtId="167" formatCode="&quot;€ &quot;#,##0.00"/>
    <numFmt numFmtId="168" formatCode="0.00"/>
    <numFmt numFmtId="169" formatCode="@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</font>
    <font>
      <b val="true"/>
      <i val="true"/>
      <u val="single"/>
      <sz val="10"/>
      <name val="Arial"/>
      <family val="2"/>
    </font>
    <font>
      <b val="true"/>
      <sz val="16"/>
      <name val="Arial"/>
      <family val="2"/>
    </font>
    <font>
      <b val="true"/>
      <sz val="11"/>
      <name val="Arial"/>
      <family val="2"/>
    </font>
    <font>
      <b val="true"/>
      <sz val="12"/>
      <name val="Arial"/>
      <family val="2"/>
    </font>
    <font>
      <b val="true"/>
      <sz val="18"/>
      <name val="Arial"/>
      <family val="2"/>
    </font>
    <font>
      <b val="true"/>
      <sz val="11"/>
      <color rgb="FF0000FF"/>
      <name val="Arial"/>
      <family val="2"/>
    </font>
    <font>
      <b val="true"/>
      <sz val="10"/>
      <name val="Arial"/>
      <family val="2"/>
    </font>
    <font>
      <sz val="11"/>
      <name val="Arial"/>
      <family val="2"/>
    </font>
    <font>
      <b val="true"/>
      <sz val="18"/>
      <color rgb="FF0000FF"/>
      <name val="Arial"/>
      <family val="2"/>
    </font>
    <font>
      <sz val="10"/>
      <color rgb="FF000000"/>
      <name val="Arial"/>
      <family val="2"/>
    </font>
    <font>
      <b val="true"/>
      <sz val="9"/>
      <color rgb="FF00000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false" applyProtection="false"/>
    <xf numFmtId="165" fontId="5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8" fillId="4" borderId="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12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1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0" fillId="5" borderId="1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1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7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4" borderId="4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7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7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Intestazione" xfId="20"/>
    <cellStyle name="Intestazione1" xfId="21"/>
    <cellStyle name="Risultato" xfId="22"/>
    <cellStyle name="Risultato2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7" colorId="64" zoomScale="80" zoomScaleNormal="80" zoomScalePageLayoutView="100" workbookViewId="0">
      <selection pane="topLeft" activeCell="A25" activeCellId="0" sqref="A25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33.67"/>
    <col collapsed="false" customWidth="true" hidden="false" outlineLevel="0" max="2" min="2" style="1" width="50.65"/>
    <col collapsed="false" customWidth="true" hidden="false" outlineLevel="0" max="3" min="3" style="1" width="15.54"/>
    <col collapsed="false" customWidth="true" hidden="false" outlineLevel="0" max="4" min="4" style="1" width="19.26"/>
    <col collapsed="false" customWidth="true" hidden="true" outlineLevel="0" max="5" min="5" style="1" width="9.13"/>
    <col collapsed="false" customWidth="true" hidden="false" outlineLevel="0" max="257" min="6" style="1" width="9.13"/>
  </cols>
  <sheetData>
    <row r="1" customFormat="false" ht="27.95" hidden="false" customHeight="true" outlineLevel="0" collapsed="false">
      <c r="A1" s="2" t="s">
        <v>0</v>
      </c>
      <c r="B1" s="2"/>
      <c r="C1" s="2"/>
      <c r="D1" s="2"/>
      <c r="E1" s="3"/>
    </row>
    <row r="2" customFormat="false" ht="33.95" hidden="false" customHeight="true" outlineLevel="0" collapsed="false">
      <c r="A2" s="4" t="s">
        <v>1</v>
      </c>
      <c r="B2" s="5"/>
      <c r="C2" s="5"/>
      <c r="D2" s="5"/>
      <c r="E2" s="1" t="s">
        <v>2</v>
      </c>
    </row>
    <row r="3" customFormat="false" ht="33.95" hidden="false" customHeight="true" outlineLevel="0" collapsed="false">
      <c r="A3" s="4" t="s">
        <v>3</v>
      </c>
      <c r="B3" s="5"/>
      <c r="C3" s="5"/>
      <c r="D3" s="5"/>
      <c r="E3" s="6" t="str">
        <f aca="false">IF(ISBLANK(B3),"",VLOOKUP(B3,Comuni!A1:B10,2,FALSE()))</f>
        <v/>
      </c>
    </row>
    <row r="4" customFormat="false" ht="33.95" hidden="false" customHeight="true" outlineLevel="0" collapsed="false">
      <c r="A4" s="4" t="s">
        <v>4</v>
      </c>
      <c r="B4" s="5"/>
      <c r="C4" s="5"/>
      <c r="D4" s="5"/>
      <c r="E4" s="7"/>
    </row>
    <row r="5" customFormat="false" ht="27.95" hidden="false" customHeight="true" outlineLevel="0" collapsed="false">
      <c r="C5" s="7"/>
    </row>
    <row r="6" customFormat="false" ht="27.95" hidden="false" customHeight="true" outlineLevel="0" collapsed="false">
      <c r="A6" s="8" t="s">
        <v>5</v>
      </c>
      <c r="B6" s="8"/>
      <c r="C6" s="8"/>
      <c r="D6" s="8"/>
    </row>
    <row r="7" customFormat="false" ht="27.95" hidden="false" customHeight="true" outlineLevel="0" collapsed="false">
      <c r="A7" s="9" t="s">
        <v>6</v>
      </c>
      <c r="B7" s="9"/>
      <c r="C7" s="10" t="s">
        <v>7</v>
      </c>
      <c r="D7" s="10" t="s">
        <v>8</v>
      </c>
    </row>
    <row r="8" customFormat="false" ht="27.95" hidden="false" customHeight="true" outlineLevel="0" collapsed="false">
      <c r="A8" s="11" t="str">
        <f aca="false">'AUA NUOVA'!B2</f>
        <v>Nuova AUA - Scarichi idrici</v>
      </c>
      <c r="B8" s="11"/>
      <c r="C8" s="12" t="str">
        <f aca="false">IF(COUNT('AUA NUOVA'!I3:I8)&gt;0,COUNT('AUA NUOVA'!I3:I8),"")</f>
        <v/>
      </c>
      <c r="D8" s="13" t="str">
        <f aca="false">'AUA NUOVA'!I9</f>
        <v/>
      </c>
    </row>
    <row r="9" customFormat="false" ht="27.95" hidden="false" customHeight="true" outlineLevel="0" collapsed="false">
      <c r="A9" s="11" t="str">
        <f aca="false">'AUA NUOVA'!B11</f>
        <v>Nuova AUA - Emissioni in atmosfera</v>
      </c>
      <c r="B9" s="11"/>
      <c r="C9" s="12" t="str">
        <f aca="false">IF(COUNT('AUA NUOVA'!I12:I15)&gt;0,COUNT('AUA NUOVA'!I12:I15),"")</f>
        <v/>
      </c>
      <c r="D9" s="13" t="str">
        <f aca="false">'AUA NUOVA'!I16</f>
        <v/>
      </c>
    </row>
    <row r="10" customFormat="false" ht="27.95" hidden="false" customHeight="true" outlineLevel="0" collapsed="false">
      <c r="A10" s="11" t="str">
        <f aca="false">'AUA NUOVA'!B18</f>
        <v>Nuova AUA - Altre autorizzazioni</v>
      </c>
      <c r="B10" s="11"/>
      <c r="C10" s="12" t="str">
        <f aca="false">IF(COUNT('AUA NUOVA'!I19:I23)&gt;0,COUNT('AUA NUOVA'!I19:I23),"")</f>
        <v/>
      </c>
      <c r="D10" s="13" t="str">
        <f aca="false">'AUA NUOVA'!I24</f>
        <v/>
      </c>
    </row>
    <row r="11" customFormat="false" ht="27.95" hidden="false" customHeight="true" outlineLevel="0" collapsed="false">
      <c r="A11" s="11" t="str">
        <f aca="false">'AUA MODIFICA SOST'!B2</f>
        <v>Modifica sostanziale  AUA - Scarichi idrici</v>
      </c>
      <c r="B11" s="11"/>
      <c r="C11" s="12" t="str">
        <f aca="false">IF(COUNT('AUA MODIFICA SOST'!H3:H8)&gt;0,COUNT('AUA MODIFICA SOST'!H3:H8),"")</f>
        <v/>
      </c>
      <c r="D11" s="13" t="str">
        <f aca="false">'AUA MODIFICA SOST'!H9</f>
        <v/>
      </c>
    </row>
    <row r="12" customFormat="false" ht="27.95" hidden="false" customHeight="true" outlineLevel="0" collapsed="false">
      <c r="A12" s="11" t="str">
        <f aca="false">'AUA MODIFICA SOST'!B11</f>
        <v>Modifica sostanziale  AUA - Emissioni in atmosfera</v>
      </c>
      <c r="B12" s="11"/>
      <c r="C12" s="12" t="str">
        <f aca="false">IF(COUNT('AUA MODIFICA SOST'!H12:H15)&gt;0,COUNT('AUA MODIFICA SOST'!H12:H15),"")</f>
        <v/>
      </c>
      <c r="D12" s="13" t="str">
        <f aca="false">'AUA MODIFICA SOST'!H16</f>
        <v/>
      </c>
    </row>
    <row r="13" customFormat="false" ht="27.95" hidden="false" customHeight="true" outlineLevel="0" collapsed="false">
      <c r="A13" s="11" t="str">
        <f aca="false">'AUA MODIFICA SOST'!B18</f>
        <v>Modifica sostanziale  AUA - Altre autorizzazioni</v>
      </c>
      <c r="B13" s="11"/>
      <c r="C13" s="12" t="str">
        <f aca="false">IF(COUNT('AUA MODIFICA SOST'!H19:H23)&gt;0,COUNT('AUA MODIFICA SOST'!H19:H23),"")</f>
        <v/>
      </c>
      <c r="D13" s="13" t="str">
        <f aca="false">'AUA MODIFICA SOST'!H24</f>
        <v/>
      </c>
    </row>
    <row r="14" customFormat="false" ht="27.95" hidden="false" customHeight="true" outlineLevel="0" collapsed="false">
      <c r="A14" s="14"/>
      <c r="B14" s="14"/>
      <c r="C14" s="14" t="s">
        <v>9</v>
      </c>
      <c r="D14" s="14"/>
    </row>
    <row r="15" customFormat="false" ht="27.95" hidden="false" customHeight="true" outlineLevel="0" collapsed="false">
      <c r="A15" s="15" t="s">
        <v>10</v>
      </c>
      <c r="B15" s="16"/>
      <c r="C15" s="17"/>
      <c r="D15" s="18" t="str">
        <f aca="false">IF(ISNUMBER(C15),IF(C15&gt;0,IF(C15=INT(C15),26*C15,"errore"),0),"")</f>
        <v/>
      </c>
    </row>
    <row r="16" customFormat="false" ht="27.95" hidden="false" customHeight="true" outlineLevel="0" collapsed="false">
      <c r="A16" s="19" t="s">
        <v>11</v>
      </c>
      <c r="B16" s="19"/>
      <c r="C16" s="19"/>
      <c r="D16" s="20" t="str">
        <f aca="false">IF(SUM(D8:D15)&gt;0,SUM(D8:D15),"")</f>
        <v/>
      </c>
    </row>
    <row r="17" customFormat="false" ht="36" hidden="false" customHeight="true" outlineLevel="0" collapsed="false">
      <c r="A17" s="21" t="s">
        <v>12</v>
      </c>
      <c r="B17" s="21"/>
      <c r="C17" s="22"/>
      <c r="D17" s="13" t="str">
        <f aca="false">IF(AND(UPPER(C17)="SI",ISNUMBER(D16)),D16*-0.3,"")</f>
        <v/>
      </c>
    </row>
    <row r="18" customFormat="false" ht="36" hidden="false" customHeight="true" outlineLevel="0" collapsed="false">
      <c r="A18" s="21" t="s">
        <v>13</v>
      </c>
      <c r="B18" s="21"/>
      <c r="C18" s="22"/>
      <c r="D18" s="13" t="str">
        <f aca="false">IF(AND(UPPER(C18)="SI",ISNUMBER(D16)),D16*-0.15,"")</f>
        <v/>
      </c>
    </row>
    <row r="19" customFormat="false" ht="27.95" hidden="false" customHeight="true" outlineLevel="0" collapsed="false">
      <c r="A19" s="23" t="s">
        <v>14</v>
      </c>
      <c r="B19" s="23"/>
      <c r="C19" s="23"/>
      <c r="D19" s="24" t="str">
        <f aca="false">IF(SUM(D16:D18)&gt;0,SUM(D16:D18),"")</f>
        <v/>
      </c>
    </row>
    <row r="20" customFormat="false" ht="27.95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7">
    <mergeCell ref="A1:D1"/>
    <mergeCell ref="B2:D2"/>
    <mergeCell ref="B3:D3"/>
    <mergeCell ref="B4:D4"/>
    <mergeCell ref="A6:D6"/>
    <mergeCell ref="A7:B7"/>
    <mergeCell ref="A8:B8"/>
    <mergeCell ref="A9:B9"/>
    <mergeCell ref="A10:B10"/>
    <mergeCell ref="A11:B11"/>
    <mergeCell ref="A12:B12"/>
    <mergeCell ref="A13:B13"/>
    <mergeCell ref="A14:B14"/>
    <mergeCell ref="A16:C16"/>
    <mergeCell ref="A17:B17"/>
    <mergeCell ref="A18:B18"/>
    <mergeCell ref="A19:C19"/>
  </mergeCells>
  <dataValidations count="3">
    <dataValidation allowBlank="false" operator="equal" showDropDown="false" showErrorMessage="true" showInputMessage="false" sqref="B3:D3" type="list">
      <formula1>Provincia</formula1>
      <formula2>0</formula2>
    </dataValidation>
    <dataValidation allowBlank="true" operator="equal" showDropDown="false" showErrorMessage="true" showInputMessage="false" sqref="B4:D4" type="list">
      <formula1>INDIRECT($E$3)</formula1>
      <formula2>0</formula2>
    </dataValidation>
    <dataValidation allowBlank="true" operator="equal" showDropDown="false" showErrorMessage="true" showInputMessage="false" sqref="C17:C18" type="list">
      <formula1>AUT_SINO</formula1>
      <formula2>0</formula2>
    </dataValidation>
  </dataValidations>
  <printOptions headings="false" gridLines="false" gridLinesSet="true" horizontalCentered="false" verticalCentered="false"/>
  <pageMargins left="0.39375" right="0.39375" top="0.787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false" showOutlineSymbols="true" defaultGridColor="true" view="normal" topLeftCell="A31" colorId="64" zoomScale="80" zoomScaleNormal="80" zoomScalePageLayoutView="100" workbookViewId="0">
      <selection pane="topLeft" activeCell="C3" activeCellId="0" sqref="C3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11.69"/>
    <col collapsed="false" customWidth="true" hidden="false" outlineLevel="0" max="2" min="2" style="1" width="62.64"/>
    <col collapsed="false" customWidth="true" hidden="false" outlineLevel="0" max="3" min="3" style="1" width="56.64"/>
    <col collapsed="false" customWidth="true" hidden="true" outlineLevel="0" max="4" min="4" style="1" width="8.69"/>
    <col collapsed="false" customWidth="true" hidden="false" outlineLevel="0" max="5" min="5" style="1" width="13.69"/>
    <col collapsed="false" customWidth="true" hidden="false" outlineLevel="0" max="6" min="6" style="1" width="28.67"/>
    <col collapsed="false" customWidth="true" hidden="true" outlineLevel="0" max="8" min="7" style="1" width="8.69"/>
    <col collapsed="false" customWidth="true" hidden="false" outlineLevel="0" max="9" min="9" style="1" width="12.69"/>
    <col collapsed="false" customWidth="true" hidden="false" outlineLevel="0" max="10" min="10" style="1" width="10.27"/>
    <col collapsed="false" customWidth="true" hidden="false" outlineLevel="0" max="257" min="11" style="1" width="9.13"/>
  </cols>
  <sheetData>
    <row r="1" customFormat="false" ht="27.95" hidden="false" customHeight="true" outlineLevel="0" collapsed="false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customFormat="false" ht="27.95" hidden="false" customHeight="true" outlineLevel="0" collapsed="false">
      <c r="A2" s="26" t="s">
        <v>16</v>
      </c>
      <c r="B2" s="26" t="s">
        <v>17</v>
      </c>
      <c r="C2" s="27" t="s">
        <v>18</v>
      </c>
      <c r="D2" s="28"/>
      <c r="E2" s="29" t="s">
        <v>19</v>
      </c>
      <c r="F2" s="27" t="s">
        <v>20</v>
      </c>
      <c r="G2" s="28"/>
      <c r="H2" s="28"/>
      <c r="I2" s="27" t="s">
        <v>8</v>
      </c>
    </row>
    <row r="3" customFormat="false" ht="27.95" hidden="false" customHeight="true" outlineLevel="0" collapsed="false">
      <c r="A3" s="30" t="s">
        <v>21</v>
      </c>
      <c r="B3" s="30" t="s">
        <v>22</v>
      </c>
      <c r="C3" s="31"/>
      <c r="D3" s="32" t="str">
        <f aca="false">IF(ISNUMBER(VLOOKUP(C3,Liste!A$14:B$15,2,FALSE())),VLOOKUP(C3,Liste!A$14:B$15,2,FALSE()),"")</f>
        <v/>
      </c>
      <c r="E3" s="33" t="n">
        <v>221</v>
      </c>
      <c r="F3" s="31"/>
      <c r="G3" s="32" t="str">
        <f aca="false">IF(ISNUMBER(D3),IF(ISNUMBER(VLOOKUP(F3,Liste!A$2:B$5,2,FALSE())),VLOOKUP(F3,Liste!A$2:B$5,2,FALSE()),""),"")</f>
        <v/>
      </c>
      <c r="H3" s="32" t="str">
        <f aca="false">IF(AND(ISNUMBER(D3),ISNUMBER(G3)),IF(D3=0,26,IF(G3&lt;=1,TRUNC(E3*D3*G3,2),G3)),"")</f>
        <v/>
      </c>
      <c r="I3" s="34" t="str">
        <f aca="false">IF(ISNUMBER(H3),IF(AND(H3=26,MAX(I$12:I$15)&gt;26),"",H3),"")</f>
        <v/>
      </c>
    </row>
    <row r="4" customFormat="false" ht="27.95" hidden="false" customHeight="true" outlineLevel="0" collapsed="false">
      <c r="A4" s="30" t="s">
        <v>23</v>
      </c>
      <c r="B4" s="30" t="s">
        <v>24</v>
      </c>
      <c r="C4" s="31"/>
      <c r="D4" s="32" t="str">
        <f aca="false">IF(ISNUMBER(VLOOKUP(C4,Liste!A$19:B$22,2,FALSE())),VLOOKUP(C4,Liste!A$19:B$22,2,FALSE()),"")</f>
        <v/>
      </c>
      <c r="E4" s="33" t="n">
        <v>146</v>
      </c>
      <c r="F4" s="31"/>
      <c r="G4" s="32" t="str">
        <f aca="false">IF(ISNUMBER(D4),IF(ISNUMBER(VLOOKUP(F4,Liste!A$2:B$5,2,FALSE())),VLOOKUP(F4,Liste!A$2:B$5,2,FALSE()),""),"")</f>
        <v/>
      </c>
      <c r="H4" s="32" t="str">
        <f aca="false">IF(AND(ISNUMBER(D4),ISNUMBER(G4)),IF(D4=0,26,IF(G4&lt;=1,TRUNC(E4*D4*G4,2),G4)),"")</f>
        <v/>
      </c>
      <c r="I4" s="34" t="str">
        <f aca="false">IF(ISNUMBER(H4),IF(AND(H4=26,MAX(I$12:I$15)&gt;26),"",H4),"")</f>
        <v/>
      </c>
    </row>
    <row r="5" customFormat="false" ht="27.95" hidden="false" customHeight="true" outlineLevel="0" collapsed="false">
      <c r="A5" s="30" t="s">
        <v>25</v>
      </c>
      <c r="B5" s="30" t="s">
        <v>26</v>
      </c>
      <c r="C5" s="31"/>
      <c r="D5" s="32" t="str">
        <f aca="false">IF(ISNUMBER(VLOOKUP(C5,Liste!A$19:B$22,2,FALSE())),VLOOKUP(C5,Liste!A$19:B$22,2,FALSE()),"")</f>
        <v/>
      </c>
      <c r="E5" s="33" t="n">
        <v>221</v>
      </c>
      <c r="F5" s="31"/>
      <c r="G5" s="32" t="str">
        <f aca="false">IF(ISNUMBER(D5),IF(ISNUMBER(VLOOKUP(F5,Liste!A$2:B$5,2,FALSE())),VLOOKUP(F5,Liste!A$2:B$5,2,FALSE()),""),"")</f>
        <v/>
      </c>
      <c r="H5" s="32" t="str">
        <f aca="false">IF(AND(ISNUMBER(D5),ISNUMBER(G5)),IF(D5=0,26,IF(G5&lt;=1,TRUNC(E5*D5*G5,2),G5)),"")</f>
        <v/>
      </c>
      <c r="I5" s="34" t="str">
        <f aca="false">IF(ISNUMBER(H5),IF(AND(H5=26,MAX(I$12:I$15)&gt;26),"",H5),"")</f>
        <v/>
      </c>
    </row>
    <row r="6" customFormat="false" ht="27.95" hidden="false" customHeight="true" outlineLevel="0" collapsed="false">
      <c r="A6" s="30" t="s">
        <v>27</v>
      </c>
      <c r="B6" s="30" t="s">
        <v>28</v>
      </c>
      <c r="C6" s="31"/>
      <c r="D6" s="32" t="str">
        <f aca="false">IF(ISNUMBER(VLOOKUP(C6,Liste!A$19:B$22,2,FALSE())),VLOOKUP(C6,Liste!A$19:B$22,2,FALSE()),"")</f>
        <v/>
      </c>
      <c r="E6" s="33" t="n">
        <v>346</v>
      </c>
      <c r="F6" s="31"/>
      <c r="G6" s="32" t="str">
        <f aca="false">IF(ISNUMBER(D6),IF(ISNUMBER(VLOOKUP(F6,Liste!A$2:B$5,2,FALSE())),VLOOKUP(F6,Liste!A$2:B$5,2,FALSE()),""),"")</f>
        <v/>
      </c>
      <c r="H6" s="32" t="str">
        <f aca="false">IF(AND(ISNUMBER(D6),ISNUMBER(G6)),IF(D6=0,26,IF(G6&lt;=1,TRUNC(E6*D6*G6,2),G6)),"")</f>
        <v/>
      </c>
      <c r="I6" s="34" t="str">
        <f aca="false">IF(ISNUMBER(H6),IF(AND(H6=26,MAX(I$12:I$15)&gt;26),"",H6),"")</f>
        <v/>
      </c>
    </row>
    <row r="7" customFormat="false" ht="27.95" hidden="false" customHeight="true" outlineLevel="0" collapsed="false">
      <c r="A7" s="30" t="s">
        <v>29</v>
      </c>
      <c r="B7" s="30" t="s">
        <v>30</v>
      </c>
      <c r="C7" s="31"/>
      <c r="D7" s="32" t="str">
        <f aca="false">IF(ISNUMBER(VLOOKUP(C7,Liste!A$26:B$29,2,FALSE())),VLOOKUP(C7,Liste!A$26:B$29,2,FALSE()),"")</f>
        <v/>
      </c>
      <c r="E7" s="33" t="n">
        <v>606</v>
      </c>
      <c r="F7" s="31"/>
      <c r="G7" s="32" t="str">
        <f aca="false">IF(ISNUMBER(D7),IF(ISNUMBER(VLOOKUP(F7,Liste!A$2:B$5,2,FALSE())),VLOOKUP(F7,Liste!A$2:B$5,2,FALSE()),""),"")</f>
        <v/>
      </c>
      <c r="H7" s="32" t="str">
        <f aca="false">IF(AND(ISNUMBER(D7),ISNUMBER(G7)),IF(D7=0,26,IF(G7&lt;=1,TRUNC(E7*D7*G7,2),G7)),"")</f>
        <v/>
      </c>
      <c r="I7" s="34" t="str">
        <f aca="false">IF(ISNUMBER(H7),IF(AND(H7=26,MAX(I$12:I$15)&gt;26),"",H7),"")</f>
        <v/>
      </c>
    </row>
    <row r="8" customFormat="false" ht="27.95" hidden="false" customHeight="true" outlineLevel="0" collapsed="false">
      <c r="A8" s="30" t="s">
        <v>31</v>
      </c>
      <c r="B8" s="30" t="s">
        <v>32</v>
      </c>
      <c r="C8" s="31"/>
      <c r="D8" s="32" t="str">
        <f aca="false">IF(ISNUMBER(VLOOKUP(C8,Liste!A$26:B$29,2,FALSE())),VLOOKUP(C8,Liste!A$26:B$29,2,FALSE()),"")</f>
        <v/>
      </c>
      <c r="E8" s="33" t="n">
        <v>1251</v>
      </c>
      <c r="F8" s="31"/>
      <c r="G8" s="32" t="str">
        <f aca="false">IF(ISNUMBER(D8),IF(ISNUMBER(VLOOKUP(F8,Liste!A$2:B$5,2,FALSE())),VLOOKUP(F8,Liste!A$2:B$5,2,FALSE()),""),"")</f>
        <v/>
      </c>
      <c r="H8" s="32" t="str">
        <f aca="false">IF(AND(ISNUMBER(D8),ISNUMBER(G8)),IF(D8=0,26,IF(G8&lt;=1,TRUNC(E8*D8*G8,2),G8)),"")</f>
        <v/>
      </c>
      <c r="I8" s="34" t="str">
        <f aca="false">IF(ISNUMBER(H8),IF(AND(H8=26,MAX(I$12:I$15)&gt;26),"",H8),"")</f>
        <v/>
      </c>
    </row>
    <row r="9" customFormat="false" ht="27.95" hidden="false" customHeight="true" outlineLevel="0" collapsed="false">
      <c r="A9" s="35" t="str">
        <f aca="false">"Totale "&amp;B2</f>
        <v>Totale Nuova AUA - Scarichi idrici</v>
      </c>
      <c r="B9" s="35"/>
      <c r="C9" s="35"/>
      <c r="D9" s="35"/>
      <c r="E9" s="35"/>
      <c r="F9" s="35"/>
      <c r="G9" s="32"/>
      <c r="H9" s="32"/>
      <c r="I9" s="36" t="str">
        <f aca="false">IF(SUM(G3:G8)&gt;0,IF(MAX(I3:I8)&gt;26,MAX(I3:I8),SUM(I3:I8)),"")</f>
        <v/>
      </c>
    </row>
    <row r="10" customFormat="false" ht="12.75" hidden="false" customHeight="true" outlineLevel="0" collapsed="false">
      <c r="A10" s="37"/>
      <c r="B10" s="37"/>
      <c r="C10" s="38"/>
      <c r="D10" s="39"/>
      <c r="E10" s="40"/>
      <c r="F10" s="38"/>
      <c r="G10" s="39"/>
      <c r="H10" s="39"/>
      <c r="I10" s="41"/>
    </row>
    <row r="11" customFormat="false" ht="27.95" hidden="false" customHeight="true" outlineLevel="0" collapsed="false">
      <c r="A11" s="42" t="s">
        <v>16</v>
      </c>
      <c r="B11" s="42" t="s">
        <v>33</v>
      </c>
      <c r="C11" s="42"/>
      <c r="D11" s="42"/>
      <c r="E11" s="43" t="s">
        <v>19</v>
      </c>
      <c r="F11" s="14" t="s">
        <v>20</v>
      </c>
      <c r="G11" s="42"/>
      <c r="H11" s="42"/>
      <c r="I11" s="14" t="s">
        <v>8</v>
      </c>
    </row>
    <row r="12" customFormat="false" ht="27.95" hidden="false" customHeight="true" outlineLevel="0" collapsed="false">
      <c r="A12" s="30" t="s">
        <v>34</v>
      </c>
      <c r="B12" s="30" t="s">
        <v>35</v>
      </c>
      <c r="C12" s="30"/>
      <c r="D12" s="30"/>
      <c r="E12" s="33" t="n">
        <v>156</v>
      </c>
      <c r="F12" s="31"/>
      <c r="G12" s="32" t="str">
        <f aca="false">IF(ISNUMBER(VLOOKUP(F12,Liste!A$2:B$5,2,FALSE())),VLOOKUP(F12,Liste!A$3:B$5,2,FALSE()),"")</f>
        <v/>
      </c>
      <c r="H12" s="32"/>
      <c r="I12" s="34" t="str">
        <f aca="false">IF(ISNUMBER(G12),IF(G12&lt;=1,TRUNC(E12*G12,2),G12),"")</f>
        <v/>
      </c>
    </row>
    <row r="13" customFormat="false" ht="27.95" hidden="false" customHeight="true" outlineLevel="0" collapsed="false">
      <c r="A13" s="30" t="s">
        <v>36</v>
      </c>
      <c r="B13" s="30" t="s">
        <v>37</v>
      </c>
      <c r="C13" s="30"/>
      <c r="D13" s="30"/>
      <c r="E13" s="33" t="n">
        <v>296</v>
      </c>
      <c r="F13" s="31"/>
      <c r="G13" s="32" t="str">
        <f aca="false">IF(ISNUMBER(VLOOKUP(F13,Liste!A$2:B$5,2,FALSE())),VLOOKUP(F13,Liste!A$2:B$5,2,FALSE()),"")</f>
        <v/>
      </c>
      <c r="H13" s="32"/>
      <c r="I13" s="34" t="str">
        <f aca="false">IF(ISNUMBER(G13),IF(G13&lt;=1,TRUNC(E13*G13,2),G13),"")</f>
        <v/>
      </c>
      <c r="J13" s="44"/>
    </row>
    <row r="14" customFormat="false" ht="27.95" hidden="false" customHeight="true" outlineLevel="0" collapsed="false">
      <c r="A14" s="30" t="s">
        <v>38</v>
      </c>
      <c r="B14" s="30" t="s">
        <v>39</v>
      </c>
      <c r="C14" s="30"/>
      <c r="D14" s="30"/>
      <c r="E14" s="33" t="n">
        <v>606</v>
      </c>
      <c r="F14" s="31"/>
      <c r="G14" s="32" t="str">
        <f aca="false">IF(ISNUMBER(VLOOKUP(F14,Liste!A$2:B$5,2,FALSE())),VLOOKUP(F14,Liste!A$2:B$5,2,FALSE()),"")</f>
        <v/>
      </c>
      <c r="H14" s="32"/>
      <c r="I14" s="34" t="str">
        <f aca="false">IF(ISNUMBER(G14),IF(G14&lt;=1,TRUNC(E14*G14,2),G14),"")</f>
        <v/>
      </c>
    </row>
    <row r="15" customFormat="false" ht="27.95" hidden="false" customHeight="true" outlineLevel="0" collapsed="false">
      <c r="A15" s="30" t="s">
        <v>40</v>
      </c>
      <c r="B15" s="30" t="s">
        <v>41</v>
      </c>
      <c r="C15" s="30"/>
      <c r="D15" s="30"/>
      <c r="E15" s="33" t="n">
        <v>1251</v>
      </c>
      <c r="F15" s="31"/>
      <c r="G15" s="32" t="str">
        <f aca="false">IF(ISNUMBER(VLOOKUP(F15,Liste!A$2:B$5,2,FALSE())),VLOOKUP(F15,Liste!A$2:B$5,2,FALSE()),"")</f>
        <v/>
      </c>
      <c r="H15" s="32"/>
      <c r="I15" s="34" t="str">
        <f aca="false">IF(ISNUMBER(G15),IF(G15&lt;=1,TRUNC(E15*G15,2),G15),"")</f>
        <v/>
      </c>
    </row>
    <row r="16" customFormat="false" ht="27.95" hidden="false" customHeight="true" outlineLevel="0" collapsed="false">
      <c r="A16" s="35" t="str">
        <f aca="false">"Totale "&amp;B11</f>
        <v>Totale Nuova AUA - Emissioni in atmosfera</v>
      </c>
      <c r="B16" s="35"/>
      <c r="C16" s="35"/>
      <c r="D16" s="35"/>
      <c r="E16" s="35"/>
      <c r="F16" s="35"/>
      <c r="G16" s="45" t="n">
        <f aca="false">IF(AND(I12&gt;0,OR(SUM(I13:I14)&gt;0,I15&gt;0)),MAX(I12:I15),SUM(I12:I15))</f>
        <v>0</v>
      </c>
      <c r="H16" s="45"/>
      <c r="I16" s="36" t="str">
        <f aca="false">IF(G16&gt;0,G16,"")</f>
        <v/>
      </c>
    </row>
    <row r="17" customFormat="false" ht="12.75" hidden="false" customHeight="true" outlineLevel="0" collapsed="false">
      <c r="A17" s="37"/>
      <c r="B17" s="37"/>
      <c r="C17" s="46"/>
      <c r="D17" s="46"/>
      <c r="E17" s="37"/>
      <c r="F17" s="37"/>
      <c r="G17" s="37"/>
      <c r="H17" s="37"/>
      <c r="I17" s="37"/>
    </row>
    <row r="18" customFormat="false" ht="27.95" hidden="false" customHeight="true" outlineLevel="0" collapsed="false">
      <c r="A18" s="42" t="s">
        <v>16</v>
      </c>
      <c r="B18" s="42" t="s">
        <v>42</v>
      </c>
      <c r="C18" s="42"/>
      <c r="D18" s="42"/>
      <c r="E18" s="43" t="s">
        <v>19</v>
      </c>
      <c r="F18" s="14" t="s">
        <v>20</v>
      </c>
      <c r="G18" s="42"/>
      <c r="H18" s="42"/>
      <c r="I18" s="14" t="s">
        <v>8</v>
      </c>
    </row>
    <row r="19" customFormat="false" ht="27.95" hidden="false" customHeight="true" outlineLevel="0" collapsed="false">
      <c r="A19" s="30" t="s">
        <v>43</v>
      </c>
      <c r="B19" s="30" t="s">
        <v>44</v>
      </c>
      <c r="C19" s="30"/>
      <c r="D19" s="47"/>
      <c r="E19" s="33" t="n">
        <v>476</v>
      </c>
      <c r="F19" s="31"/>
      <c r="G19" s="48" t="str">
        <f aca="false">IF(ISNUMBER(VLOOKUP(F19,Liste!A$2:B$5,2,FALSE())),VLOOKUP(F19,Liste!A$2:B$5,2,FALSE()),"")</f>
        <v/>
      </c>
      <c r="H19" s="32"/>
      <c r="I19" s="34" t="str">
        <f aca="false">IF(ISNUMBER(G19),IF(G19&lt;=1,TRUNC(E19*G19,2),G19),"")</f>
        <v/>
      </c>
    </row>
    <row r="20" customFormat="false" ht="27.95" hidden="false" customHeight="true" outlineLevel="0" collapsed="false">
      <c r="A20" s="30" t="s">
        <v>45</v>
      </c>
      <c r="B20" s="30" t="s">
        <v>46</v>
      </c>
      <c r="C20" s="30"/>
      <c r="D20" s="47"/>
      <c r="E20" s="33" t="n">
        <v>736</v>
      </c>
      <c r="F20" s="31"/>
      <c r="G20" s="48" t="str">
        <f aca="false">IF(ISNUMBER(VLOOKUP(F20,Liste!A$2:B$5,2,FALSE())),VLOOKUP(F20,Liste!A$2:B$5,2,FALSE()),"")</f>
        <v/>
      </c>
      <c r="H20" s="32"/>
      <c r="I20" s="34" t="str">
        <f aca="false">IF(ISNUMBER(G20),IF(G20&lt;=1,TRUNC(E20*G20,2),G20),"")</f>
        <v/>
      </c>
    </row>
    <row r="21" customFormat="false" ht="27.95" hidden="false" customHeight="true" outlineLevel="0" collapsed="false">
      <c r="A21" s="30" t="s">
        <v>47</v>
      </c>
      <c r="B21" s="30" t="s">
        <v>48</v>
      </c>
      <c r="C21" s="30"/>
      <c r="D21" s="47"/>
      <c r="E21" s="33" t="n">
        <v>26</v>
      </c>
      <c r="F21" s="31"/>
      <c r="G21" s="48" t="str">
        <f aca="false">IF(ISNUMBER(VLOOKUP(F21,Liste!A$2:B$5,2,FALSE())),VLOOKUP(F21,Liste!A$2:B$5,2,FALSE()),"")</f>
        <v/>
      </c>
      <c r="H21" s="32"/>
      <c r="I21" s="34" t="str">
        <f aca="false">IF(ISNUMBER(G21),IF(G21&lt;=1,TRUNC(E21*G21,2),G21),"")</f>
        <v/>
      </c>
    </row>
    <row r="22" customFormat="false" ht="27.95" hidden="false" customHeight="true" outlineLevel="0" collapsed="false">
      <c r="A22" s="30" t="s">
        <v>49</v>
      </c>
      <c r="B22" s="30" t="s">
        <v>50</v>
      </c>
      <c r="C22" s="30"/>
      <c r="D22" s="47"/>
      <c r="E22" s="33" t="n">
        <v>26</v>
      </c>
      <c r="F22" s="31"/>
      <c r="G22" s="48" t="str">
        <f aca="false">IF(ISNUMBER(VLOOKUP(F22,Liste!A$2:B$5,2,FALSE())),VLOOKUP(F22,Liste!A$2:B$5,2,FALSE()),"")</f>
        <v/>
      </c>
      <c r="H22" s="32"/>
      <c r="I22" s="34" t="str">
        <f aca="false">IF(ISNUMBER(G22),IF(G22&lt;=1,TRUNC(E22*G22,2),G22),"")</f>
        <v/>
      </c>
    </row>
    <row r="23" customFormat="false" ht="27.95" hidden="false" customHeight="true" outlineLevel="0" collapsed="false">
      <c r="A23" s="30" t="s">
        <v>51</v>
      </c>
      <c r="B23" s="30" t="s">
        <v>52</v>
      </c>
      <c r="C23" s="30"/>
      <c r="D23" s="47"/>
      <c r="E23" s="33" t="n">
        <v>26</v>
      </c>
      <c r="F23" s="31"/>
      <c r="G23" s="48" t="str">
        <f aca="false">IF(ISNUMBER(VLOOKUP(F23,Liste!A$2:B$5,2,FALSE())),VLOOKUP(F23,Liste!A$2:B$5,2,FALSE()),"")</f>
        <v/>
      </c>
      <c r="H23" s="32"/>
      <c r="I23" s="34" t="str">
        <f aca="false">IF(ISNUMBER(G23),IF(G23&lt;=1,TRUNC(E23*G23,2),G23),"")</f>
        <v/>
      </c>
    </row>
    <row r="24" customFormat="false" ht="27.95" hidden="false" customHeight="true" outlineLevel="0" collapsed="false">
      <c r="A24" s="49" t="str">
        <f aca="false">"Totale "&amp;B18</f>
        <v>Totale Nuova AUA - Altre autorizzazioni</v>
      </c>
      <c r="B24" s="49"/>
      <c r="C24" s="49"/>
      <c r="D24" s="49"/>
      <c r="E24" s="49"/>
      <c r="F24" s="49"/>
      <c r="G24" s="50"/>
      <c r="H24" s="51"/>
      <c r="I24" s="52" t="str">
        <f aca="false">IF(SUM(I19:I23)&gt;0,SUM(I19:I23),"")</f>
        <v/>
      </c>
    </row>
  </sheetData>
  <sheetProtection sheet="true" objects="true" scenarios="true" selectLockedCells="true"/>
  <mergeCells count="15">
    <mergeCell ref="A1:I1"/>
    <mergeCell ref="A9:F9"/>
    <mergeCell ref="B11:C11"/>
    <mergeCell ref="B12:C12"/>
    <mergeCell ref="B13:C13"/>
    <mergeCell ref="B14:C14"/>
    <mergeCell ref="B15:C15"/>
    <mergeCell ref="A16:F16"/>
    <mergeCell ref="B18:C18"/>
    <mergeCell ref="B19:C19"/>
    <mergeCell ref="B20:C20"/>
    <mergeCell ref="B21:C21"/>
    <mergeCell ref="B22:C22"/>
    <mergeCell ref="B23:C23"/>
    <mergeCell ref="A24:F24"/>
  </mergeCells>
  <dataValidations count="6">
    <dataValidation allowBlank="true" operator="equal" showDropDown="false" showErrorMessage="false" showInputMessage="false" sqref="C3" type="list">
      <formula1>DEST_PRIMAPIOGGIA</formula1>
      <formula2>0</formula2>
    </dataValidation>
    <dataValidation allowBlank="true" error="Scegliere uno dei valori presenti nella lista" errorTitle="Errore" operator="equal" showDropDown="false" showErrorMessage="false" showInputMessage="false" sqref="F3:F8 F12:F15 F19:F23" type="list">
      <formula1>AUA_NUOVA</formula1>
      <formula2>0</formula2>
    </dataValidation>
    <dataValidation allowBlank="true" operator="equal" showDropDown="false" showErrorMessage="true" showInputMessage="false" sqref="C4:C6" type="list">
      <formula1>DEST_DOMESTICHE</formula1>
      <formula2>0</formula2>
    </dataValidation>
    <dataValidation allowBlank="true" operator="equal" showDropDown="false" showErrorMessage="true" showInputMessage="false" sqref="C7:C8" type="list">
      <formula1>DEST_INDUSTRIALI</formula1>
      <formula2>0</formula2>
    </dataValidation>
    <dataValidation allowBlank="true" operator="equal" showDropDown="false" showErrorMessage="true" showInputMessage="false" sqref="F10" type="none">
      <formula1>0</formula1>
      <formula2>0</formula2>
    </dataValidation>
    <dataValidation allowBlank="true" error="Scegliere uno dei valori presenti nella lista" errorTitle="Errore" operator="equal" showDropDown="false" showErrorMessage="false" showInputMessage="false" sqref="F17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3" activeCellId="0" sqref="C3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11.69"/>
    <col collapsed="false" customWidth="true" hidden="false" outlineLevel="0" max="2" min="2" style="1" width="62.64"/>
    <col collapsed="false" customWidth="true" hidden="false" outlineLevel="0" max="3" min="3" style="1" width="56.64"/>
    <col collapsed="false" customWidth="true" hidden="true" outlineLevel="0" max="4" min="4" style="1" width="8.69"/>
    <col collapsed="false" customWidth="true" hidden="false" outlineLevel="0" max="5" min="5" style="1" width="13.69"/>
    <col collapsed="false" customWidth="true" hidden="false" outlineLevel="0" max="6" min="6" style="1" width="28.67"/>
    <col collapsed="false" customWidth="true" hidden="true" outlineLevel="0" max="7" min="7" style="1" width="8.69"/>
    <col collapsed="false" customWidth="true" hidden="false" outlineLevel="0" max="8" min="8" style="1" width="12.69"/>
    <col collapsed="false" customWidth="true" hidden="false" outlineLevel="0" max="9" min="9" style="1" width="10.27"/>
    <col collapsed="false" customWidth="true" hidden="false" outlineLevel="0" max="257" min="10" style="1" width="9.13"/>
  </cols>
  <sheetData>
    <row r="1" customFormat="false" ht="27.95" hidden="false" customHeight="true" outlineLevel="0" collapsed="false">
      <c r="A1" s="25" t="s">
        <v>53</v>
      </c>
      <c r="B1" s="25"/>
      <c r="C1" s="25"/>
      <c r="D1" s="25"/>
      <c r="E1" s="25"/>
      <c r="F1" s="25"/>
      <c r="G1" s="25"/>
      <c r="H1" s="25"/>
    </row>
    <row r="2" customFormat="false" ht="27.95" hidden="false" customHeight="true" outlineLevel="0" collapsed="false">
      <c r="A2" s="26" t="s">
        <v>16</v>
      </c>
      <c r="B2" s="53" t="s">
        <v>54</v>
      </c>
      <c r="C2" s="27" t="s">
        <v>18</v>
      </c>
      <c r="D2" s="28"/>
      <c r="E2" s="29" t="s">
        <v>19</v>
      </c>
      <c r="F2" s="27" t="s">
        <v>20</v>
      </c>
      <c r="G2" s="28"/>
      <c r="H2" s="27" t="s">
        <v>8</v>
      </c>
    </row>
    <row r="3" customFormat="false" ht="27.95" hidden="false" customHeight="true" outlineLevel="0" collapsed="false">
      <c r="A3" s="30" t="s">
        <v>21</v>
      </c>
      <c r="B3" s="30" t="s">
        <v>22</v>
      </c>
      <c r="C3" s="31"/>
      <c r="D3" s="32" t="str">
        <f aca="false">IF(ISNUMBER(VLOOKUP(C3,Liste!A$14:B$15,2,FALSE())),VLOOKUP(C3,Liste!A$14:B$15,2,FALSE()),"")</f>
        <v/>
      </c>
      <c r="E3" s="33" t="n">
        <v>221</v>
      </c>
      <c r="F3" s="31"/>
      <c r="G3" s="32" t="str">
        <f aca="false">IF(ISNUMBER(D3),IF(ISNUMBER(VLOOKUP(F3,Liste!A$9:B$10,2,FALSE())),VLOOKUP(F3,Liste!A$9:B$10,2,FALSE()),""),"")</f>
        <v/>
      </c>
      <c r="H3" s="34" t="str">
        <f aca="false">IF(AND(ISNUMBER(D3),ISNUMBER(G3)),IF(D3=0,26,IF(G3&lt;=1,TRUNC(E3*D3*G3,2),G3)),"")</f>
        <v/>
      </c>
    </row>
    <row r="4" customFormat="false" ht="27.95" hidden="false" customHeight="true" outlineLevel="0" collapsed="false">
      <c r="A4" s="30" t="s">
        <v>23</v>
      </c>
      <c r="B4" s="30" t="s">
        <v>24</v>
      </c>
      <c r="C4" s="31"/>
      <c r="D4" s="32" t="str">
        <f aca="false">IF(ISNUMBER(VLOOKUP(C4,Liste!A$19:B$22,2,FALSE())),VLOOKUP(C4,Liste!A$19:B$22,2,FALSE()),"")</f>
        <v/>
      </c>
      <c r="E4" s="33" t="n">
        <v>146</v>
      </c>
      <c r="F4" s="31"/>
      <c r="G4" s="32" t="str">
        <f aca="false">IF(ISNUMBER(D4),IF(ISNUMBER(VLOOKUP(F4,Liste!A$9:B$10,2,FALSE())),VLOOKUP(F4,Liste!A$9:B$10,2,FALSE()),""),"")</f>
        <v/>
      </c>
      <c r="H4" s="34" t="str">
        <f aca="false">IF(AND(ISNUMBER(D4),ISNUMBER(G4)),IF(D4=0,26,IF(G4&lt;=1,TRUNC(E4*D4*G4,2),G4)),"")</f>
        <v/>
      </c>
    </row>
    <row r="5" customFormat="false" ht="27.95" hidden="false" customHeight="true" outlineLevel="0" collapsed="false">
      <c r="A5" s="30" t="s">
        <v>25</v>
      </c>
      <c r="B5" s="30" t="s">
        <v>26</v>
      </c>
      <c r="C5" s="31"/>
      <c r="D5" s="32" t="str">
        <f aca="false">IF(ISNUMBER(VLOOKUP(C5,Liste!A$19:B$22,2,FALSE())),VLOOKUP(C5,Liste!A$19:B$22,2,FALSE()),"")</f>
        <v/>
      </c>
      <c r="E5" s="33" t="n">
        <v>221</v>
      </c>
      <c r="F5" s="31"/>
      <c r="G5" s="32" t="str">
        <f aca="false">IF(ISNUMBER(D5),IF(ISNUMBER(VLOOKUP(F5,Liste!A$9:B$10,2,FALSE())),VLOOKUP(F5,Liste!A$9:B$10,2,FALSE()),""),"")</f>
        <v/>
      </c>
      <c r="H5" s="34" t="str">
        <f aca="false">IF(AND(ISNUMBER(D5),ISNUMBER(G5)),IF(D5=0,26,IF(G5&lt;=1,TRUNC(E5*D5*G5,2),G5)),"")</f>
        <v/>
      </c>
    </row>
    <row r="6" customFormat="false" ht="27.95" hidden="false" customHeight="true" outlineLevel="0" collapsed="false">
      <c r="A6" s="30" t="s">
        <v>27</v>
      </c>
      <c r="B6" s="30" t="s">
        <v>28</v>
      </c>
      <c r="C6" s="31"/>
      <c r="D6" s="32" t="str">
        <f aca="false">IF(ISNUMBER(VLOOKUP(C6,Liste!A$19:B$22,2,FALSE())),VLOOKUP(C6,Liste!A$19:B$22,2,FALSE()),"")</f>
        <v/>
      </c>
      <c r="E6" s="33" t="n">
        <v>346</v>
      </c>
      <c r="F6" s="31"/>
      <c r="G6" s="32" t="str">
        <f aca="false">IF(ISNUMBER(D6),IF(ISNUMBER(VLOOKUP(F6,Liste!A$9:B$10,2,FALSE())),VLOOKUP(F6,Liste!A$9:B$10,2,FALSE()),""),"")</f>
        <v/>
      </c>
      <c r="H6" s="34" t="str">
        <f aca="false">IF(AND(ISNUMBER(D6),ISNUMBER(G6)),IF(D6=0,26,IF(G6&lt;=1,TRUNC(E6*D6*G6,2),G6)),"")</f>
        <v/>
      </c>
    </row>
    <row r="7" customFormat="false" ht="27.95" hidden="false" customHeight="true" outlineLevel="0" collapsed="false">
      <c r="A7" s="30" t="s">
        <v>29</v>
      </c>
      <c r="B7" s="30" t="s">
        <v>30</v>
      </c>
      <c r="C7" s="31"/>
      <c r="D7" s="32" t="str">
        <f aca="false">IF(ISNUMBER(VLOOKUP(C7,Liste!A$26:B$29,2,FALSE())),VLOOKUP(C7,Liste!A$26:B$29,2,FALSE()),"")</f>
        <v/>
      </c>
      <c r="E7" s="33" t="n">
        <v>606</v>
      </c>
      <c r="F7" s="31"/>
      <c r="G7" s="32" t="str">
        <f aca="false">IF(ISNUMBER(D7),IF(ISNUMBER(VLOOKUP(F7,Liste!A$9:B$10,2,FALSE())),VLOOKUP(F7,Liste!A$9:B$10,2,FALSE()),""),"")</f>
        <v/>
      </c>
      <c r="H7" s="34" t="str">
        <f aca="false">IF(AND(ISNUMBER(D7),ISNUMBER(G7)),IF(D7=0,26,IF(G7&lt;=1,TRUNC(E7*D7*G7,2),G7)),"")</f>
        <v/>
      </c>
    </row>
    <row r="8" customFormat="false" ht="27.95" hidden="false" customHeight="true" outlineLevel="0" collapsed="false">
      <c r="A8" s="30" t="s">
        <v>31</v>
      </c>
      <c r="B8" s="30" t="s">
        <v>32</v>
      </c>
      <c r="C8" s="31"/>
      <c r="D8" s="32" t="str">
        <f aca="false">IF(ISNUMBER(VLOOKUP(C8,Liste!A$26:B$29,2,FALSE())),VLOOKUP(C8,Liste!A$26:B$29,2,FALSE()),"")</f>
        <v/>
      </c>
      <c r="E8" s="33" t="n">
        <v>1251</v>
      </c>
      <c r="F8" s="31"/>
      <c r="G8" s="32" t="str">
        <f aca="false">IF(ISNUMBER(D8),IF(ISNUMBER(VLOOKUP(F8,Liste!A$9:B$10,2,FALSE())),VLOOKUP(F8,Liste!A$9:B$10,2,FALSE()),""),"")</f>
        <v/>
      </c>
      <c r="H8" s="34" t="str">
        <f aca="false">IF(AND(ISNUMBER(D8),ISNUMBER(G8)),IF(D8=0,26,IF(G8&lt;=1,TRUNC(E8*D8*G8,2),G8)),"")</f>
        <v/>
      </c>
    </row>
    <row r="9" customFormat="false" ht="27.95" hidden="false" customHeight="true" outlineLevel="0" collapsed="false">
      <c r="A9" s="35" t="str">
        <f aca="false">"Totale "&amp;B2</f>
        <v>Totale Modifica sostanziale  AUA - Scarichi idrici</v>
      </c>
      <c r="B9" s="35"/>
      <c r="C9" s="35"/>
      <c r="D9" s="35"/>
      <c r="E9" s="35"/>
      <c r="F9" s="35"/>
      <c r="G9" s="32"/>
      <c r="H9" s="36" t="str">
        <f aca="false">IF(SUM(G3:G8)&gt;0,IF(MAX(H3:H8)&gt;26,MAX(H3:H8),SUM(H3:H8)),"")</f>
        <v/>
      </c>
    </row>
    <row r="10" customFormat="false" ht="12.75" hidden="false" customHeight="true" outlineLevel="0" collapsed="false">
      <c r="A10" s="37"/>
      <c r="B10" s="37"/>
      <c r="C10" s="38"/>
      <c r="D10" s="39"/>
      <c r="E10" s="40"/>
      <c r="F10" s="38"/>
      <c r="G10" s="39"/>
      <c r="H10" s="41"/>
    </row>
    <row r="11" customFormat="false" ht="27.95" hidden="false" customHeight="true" outlineLevel="0" collapsed="false">
      <c r="A11" s="42" t="s">
        <v>16</v>
      </c>
      <c r="B11" s="54" t="s">
        <v>55</v>
      </c>
      <c r="C11" s="54"/>
      <c r="D11" s="42"/>
      <c r="E11" s="43" t="s">
        <v>19</v>
      </c>
      <c r="F11" s="14" t="s">
        <v>20</v>
      </c>
      <c r="G11" s="42"/>
      <c r="H11" s="14" t="s">
        <v>8</v>
      </c>
    </row>
    <row r="12" customFormat="false" ht="27.95" hidden="false" customHeight="true" outlineLevel="0" collapsed="false">
      <c r="A12" s="30" t="s">
        <v>34</v>
      </c>
      <c r="B12" s="30" t="s">
        <v>35</v>
      </c>
      <c r="C12" s="30"/>
      <c r="D12" s="30"/>
      <c r="E12" s="33" t="n">
        <v>156</v>
      </c>
      <c r="F12" s="31"/>
      <c r="G12" s="32" t="str">
        <f aca="false">IF(ISNUMBER(VLOOKUP(F12,Liste!A$9:B$10,2,FALSE())),VLOOKUP(F12,Liste!A$9:B$10,2,FALSE()),"")</f>
        <v/>
      </c>
      <c r="H12" s="34" t="str">
        <f aca="false">IF(ISNUMBER(G12),IF(G12&lt;=1,TRUNC(E12*G12,2),G12),"")</f>
        <v/>
      </c>
    </row>
    <row r="13" customFormat="false" ht="27.95" hidden="false" customHeight="true" outlineLevel="0" collapsed="false">
      <c r="A13" s="30" t="s">
        <v>36</v>
      </c>
      <c r="B13" s="30" t="s">
        <v>37</v>
      </c>
      <c r="C13" s="30"/>
      <c r="D13" s="30"/>
      <c r="E13" s="33" t="n">
        <v>296</v>
      </c>
      <c r="F13" s="31"/>
      <c r="G13" s="32" t="str">
        <f aca="false">IF(ISNUMBER(VLOOKUP(F13,Liste!A$9:B$10,2,FALSE())),VLOOKUP(F13,Liste!A$9:B$10,2,FALSE()),"")</f>
        <v/>
      </c>
      <c r="H13" s="34" t="str">
        <f aca="false">IF(ISNUMBER(G13),IF(G13&lt;=1,TRUNC(E13*G13,2),G13),"")</f>
        <v/>
      </c>
      <c r="I13" s="44"/>
    </row>
    <row r="14" customFormat="false" ht="27.95" hidden="false" customHeight="true" outlineLevel="0" collapsed="false">
      <c r="A14" s="30" t="s">
        <v>38</v>
      </c>
      <c r="B14" s="30" t="s">
        <v>39</v>
      </c>
      <c r="C14" s="30"/>
      <c r="D14" s="30"/>
      <c r="E14" s="33" t="n">
        <v>606</v>
      </c>
      <c r="F14" s="31"/>
      <c r="G14" s="32" t="str">
        <f aca="false">IF(ISNUMBER(VLOOKUP(F14,Liste!A$9:B$10,2,FALSE())),VLOOKUP(F14,Liste!A$9:B$10,2,FALSE()),"")</f>
        <v/>
      </c>
      <c r="H14" s="34" t="str">
        <f aca="false">IF(ISNUMBER(G14),IF(G14&lt;=1,TRUNC(E14*G14,2),G14),"")</f>
        <v/>
      </c>
    </row>
    <row r="15" customFormat="false" ht="27.95" hidden="false" customHeight="true" outlineLevel="0" collapsed="false">
      <c r="A15" s="30" t="s">
        <v>40</v>
      </c>
      <c r="B15" s="30" t="s">
        <v>41</v>
      </c>
      <c r="C15" s="30"/>
      <c r="D15" s="30"/>
      <c r="E15" s="33" t="n">
        <v>1251</v>
      </c>
      <c r="F15" s="31"/>
      <c r="G15" s="32" t="str">
        <f aca="false">IF(ISNUMBER(VLOOKUP(F15,Liste!A$9:B$10,2,FALSE())),VLOOKUP(F15,Liste!A$9:B$10,2,FALSE()),"")</f>
        <v/>
      </c>
      <c r="H15" s="34" t="str">
        <f aca="false">IF(ISNUMBER(G15),IF(G15&lt;=1,TRUNC(E15*G15,2),G15),"")</f>
        <v/>
      </c>
    </row>
    <row r="16" customFormat="false" ht="27.95" hidden="false" customHeight="true" outlineLevel="0" collapsed="false">
      <c r="A16" s="35" t="str">
        <f aca="false">"Totale "&amp;B11</f>
        <v>Totale Modifica sostanziale  AUA - Emissioni in atmosfera</v>
      </c>
      <c r="B16" s="35"/>
      <c r="C16" s="35"/>
      <c r="D16" s="35"/>
      <c r="E16" s="35"/>
      <c r="F16" s="35"/>
      <c r="G16" s="45" t="n">
        <f aca="false">IF(AND(H12&gt;0,OR(SUM(H13:H14)&gt;0,H15&gt;0)),MAX(H12:H15),SUM(H12:H15))</f>
        <v>0</v>
      </c>
      <c r="H16" s="36" t="str">
        <f aca="false">IF(G16&gt;0,G16,"")</f>
        <v/>
      </c>
    </row>
    <row r="17" customFormat="false" ht="12.75" hidden="false" customHeight="true" outlineLevel="0" collapsed="false">
      <c r="A17" s="37"/>
      <c r="B17" s="37"/>
      <c r="C17" s="46"/>
      <c r="D17" s="46"/>
      <c r="E17" s="37"/>
      <c r="F17" s="37"/>
      <c r="G17" s="37"/>
      <c r="H17" s="37"/>
    </row>
    <row r="18" customFormat="false" ht="27.95" hidden="false" customHeight="true" outlineLevel="0" collapsed="false">
      <c r="A18" s="42" t="s">
        <v>16</v>
      </c>
      <c r="B18" s="54" t="s">
        <v>56</v>
      </c>
      <c r="C18" s="54"/>
      <c r="D18" s="42"/>
      <c r="E18" s="43" t="s">
        <v>19</v>
      </c>
      <c r="F18" s="14" t="s">
        <v>20</v>
      </c>
      <c r="G18" s="42"/>
      <c r="H18" s="14" t="s">
        <v>8</v>
      </c>
    </row>
    <row r="19" customFormat="false" ht="27.95" hidden="false" customHeight="true" outlineLevel="0" collapsed="false">
      <c r="A19" s="30" t="s">
        <v>43</v>
      </c>
      <c r="B19" s="30" t="s">
        <v>44</v>
      </c>
      <c r="C19" s="30"/>
      <c r="D19" s="47"/>
      <c r="E19" s="33" t="n">
        <v>476</v>
      </c>
      <c r="F19" s="31"/>
      <c r="G19" s="32" t="str">
        <f aca="false">IF(ISNUMBER(VLOOKUP(F19,Liste!A$9:B$10,2,FALSE())),VLOOKUP(F19,Liste!A$9:B$10,2,FALSE()),"")</f>
        <v/>
      </c>
      <c r="H19" s="34" t="str">
        <f aca="false">IF(ISNUMBER(G19),IF(G19&lt;=1,TRUNC(E19*G19,2),G19),"")</f>
        <v/>
      </c>
    </row>
    <row r="20" customFormat="false" ht="27.95" hidden="false" customHeight="true" outlineLevel="0" collapsed="false">
      <c r="A20" s="30" t="s">
        <v>45</v>
      </c>
      <c r="B20" s="30" t="s">
        <v>46</v>
      </c>
      <c r="C20" s="30"/>
      <c r="D20" s="47"/>
      <c r="E20" s="33" t="n">
        <v>736</v>
      </c>
      <c r="F20" s="31"/>
      <c r="G20" s="32" t="str">
        <f aca="false">IF(ISNUMBER(VLOOKUP(F20,Liste!A$9:B$10,2,FALSE())),VLOOKUP(F20,Liste!A$9:B$10,2,FALSE()),"")</f>
        <v/>
      </c>
      <c r="H20" s="34" t="str">
        <f aca="false">IF(ISNUMBER(G20),IF(G20&lt;=1,TRUNC(E20*G20,2),G20),"")</f>
        <v/>
      </c>
    </row>
    <row r="21" customFormat="false" ht="27.95" hidden="false" customHeight="true" outlineLevel="0" collapsed="false">
      <c r="A21" s="30" t="s">
        <v>47</v>
      </c>
      <c r="B21" s="30" t="s">
        <v>48</v>
      </c>
      <c r="C21" s="30"/>
      <c r="D21" s="47"/>
      <c r="E21" s="33" t="n">
        <v>26</v>
      </c>
      <c r="F21" s="31"/>
      <c r="G21" s="32" t="str">
        <f aca="false">IF(ISNUMBER(VLOOKUP(F21,Liste!A$9:B$10,2,FALSE())),VLOOKUP(F21,Liste!A$9:B$10,2,FALSE()),"")</f>
        <v/>
      </c>
      <c r="H21" s="34" t="str">
        <f aca="false">IF(ISNUMBER(G21),IF(G21&lt;=1,TRUNC(E21*G21,2),G21),"")</f>
        <v/>
      </c>
    </row>
    <row r="22" customFormat="false" ht="27.95" hidden="false" customHeight="true" outlineLevel="0" collapsed="false">
      <c r="A22" s="30" t="s">
        <v>49</v>
      </c>
      <c r="B22" s="30" t="s">
        <v>50</v>
      </c>
      <c r="C22" s="30"/>
      <c r="D22" s="47"/>
      <c r="E22" s="33" t="n">
        <v>26</v>
      </c>
      <c r="F22" s="31"/>
      <c r="G22" s="32" t="str">
        <f aca="false">IF(ISNUMBER(VLOOKUP(F22,Liste!A$9:B$10,2,FALSE())),VLOOKUP(F22,Liste!A$9:B$10,2,FALSE()),"")</f>
        <v/>
      </c>
      <c r="H22" s="34" t="str">
        <f aca="false">IF(ISNUMBER(G22),IF(G22&lt;=1,TRUNC(E22*G22,2),G22),"")</f>
        <v/>
      </c>
    </row>
    <row r="23" customFormat="false" ht="27.95" hidden="false" customHeight="true" outlineLevel="0" collapsed="false">
      <c r="A23" s="30" t="s">
        <v>51</v>
      </c>
      <c r="B23" s="30" t="s">
        <v>52</v>
      </c>
      <c r="C23" s="30"/>
      <c r="D23" s="47"/>
      <c r="E23" s="33" t="n">
        <v>26</v>
      </c>
      <c r="F23" s="31"/>
      <c r="G23" s="32" t="str">
        <f aca="false">IF(ISNUMBER(VLOOKUP(F23,Liste!A$9:B$10,2,FALSE())),VLOOKUP(F23,Liste!A$9:B$10,2,FALSE()),"")</f>
        <v/>
      </c>
      <c r="H23" s="34" t="str">
        <f aca="false">IF(ISNUMBER(G23),IF(G23&lt;=1,TRUNC(E23*G23,2),G23),"")</f>
        <v/>
      </c>
    </row>
    <row r="24" customFormat="false" ht="27.95" hidden="false" customHeight="true" outlineLevel="0" collapsed="false">
      <c r="A24" s="49" t="str">
        <f aca="false">"Totale "&amp;B18</f>
        <v>Totale Modifica sostanziale  AUA - Altre autorizzazioni</v>
      </c>
      <c r="B24" s="49"/>
      <c r="C24" s="49"/>
      <c r="D24" s="49"/>
      <c r="E24" s="49"/>
      <c r="F24" s="49"/>
      <c r="G24" s="50"/>
      <c r="H24" s="52" t="str">
        <f aca="false">IF(SUM(H19:H23)&gt;0,SUM(H19:H23),"")</f>
        <v/>
      </c>
    </row>
  </sheetData>
  <sheetProtection sheet="true" objects="true" scenarios="true" selectLockedCells="true"/>
  <mergeCells count="15">
    <mergeCell ref="A1:H1"/>
    <mergeCell ref="A9:F9"/>
    <mergeCell ref="B11:C11"/>
    <mergeCell ref="B12:C12"/>
    <mergeCell ref="B13:C13"/>
    <mergeCell ref="B14:C14"/>
    <mergeCell ref="B15:C15"/>
    <mergeCell ref="A16:F16"/>
    <mergeCell ref="B18:C18"/>
    <mergeCell ref="B19:C19"/>
    <mergeCell ref="B20:C20"/>
    <mergeCell ref="B21:C21"/>
    <mergeCell ref="B22:C22"/>
    <mergeCell ref="B23:C23"/>
    <mergeCell ref="A24:F24"/>
  </mergeCells>
  <dataValidations count="6">
    <dataValidation allowBlank="true" operator="equal" showDropDown="false" showErrorMessage="true" showInputMessage="false" sqref="F10" type="none">
      <formula1>0</formula1>
      <formula2>0</formula2>
    </dataValidation>
    <dataValidation allowBlank="true" error="Scegliere uno dei valori presenti nella lista" errorTitle="Errore" operator="equal" showDropDown="false" showErrorMessage="false" showInputMessage="false" sqref="F17" type="none">
      <formula1>0</formula1>
      <formula2>0</formula2>
    </dataValidation>
    <dataValidation allowBlank="true" operator="equal" showDropDown="false" showErrorMessage="false" showInputMessage="false" sqref="C3" type="list">
      <formula1>DEST_PRIMAPIOGGIA</formula1>
      <formula2>0</formula2>
    </dataValidation>
    <dataValidation allowBlank="true" error="Scegliere uno dei valori presenti nella lista" errorTitle="Errore" operator="equal" showDropDown="false" showErrorMessage="false" showInputMessage="false" sqref="F3:F8 F12:F15 F19:F23" type="list">
      <formula1>AUA_MODIFICA</formula1>
      <formula2>0</formula2>
    </dataValidation>
    <dataValidation allowBlank="true" operator="equal" showDropDown="false" showErrorMessage="true" showInputMessage="false" sqref="C4:C6" type="list">
      <formula1>DEST_DOMESTICHE</formula1>
      <formula2>0</formula2>
    </dataValidation>
    <dataValidation allowBlank="true" operator="equal" showDropDown="false" showErrorMessage="true" showInputMessage="false" sqref="C7:C8" type="list">
      <formula1>DEST_INDUSTRIALI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0" width="68.06"/>
    <col collapsed="false" customWidth="true" hidden="false" outlineLevel="0" max="3" min="2" style="0" width="9.05"/>
    <col collapsed="false" customWidth="true" hidden="false" outlineLevel="0" max="4" min="4" style="0" width="49.08"/>
    <col collapsed="false" customWidth="true" hidden="false" outlineLevel="0" max="5" min="5" style="0" width="22.82"/>
    <col collapsed="false" customWidth="true" hidden="false" outlineLevel="0" max="6" min="6" style="55" width="9.13"/>
    <col collapsed="false" customWidth="true" hidden="false" outlineLevel="0" max="257" min="7" style="0" width="9.05"/>
  </cols>
  <sheetData>
    <row r="1" customFormat="false" ht="14.1" hidden="false" customHeight="true" outlineLevel="0" collapsed="false">
      <c r="A1" s="56" t="s">
        <v>57</v>
      </c>
      <c r="B1" s="56"/>
      <c r="D1" s="56" t="s">
        <v>58</v>
      </c>
      <c r="E1" s="56"/>
      <c r="F1" s="57"/>
      <c r="G1" s="58"/>
      <c r="H1" s="58"/>
    </row>
    <row r="2" customFormat="false" ht="14.1" hidden="false" customHeight="true" outlineLevel="0" collapsed="false">
      <c r="A2" s="59"/>
      <c r="B2" s="59" t="n">
        <v>0</v>
      </c>
      <c r="D2" s="59"/>
      <c r="E2" s="59" t="n">
        <v>0</v>
      </c>
      <c r="F2" s="57"/>
      <c r="G2" s="58" t="s">
        <v>59</v>
      </c>
      <c r="H2" s="58" t="n">
        <v>100</v>
      </c>
    </row>
    <row r="3" customFormat="false" ht="14.1" hidden="false" customHeight="true" outlineLevel="0" collapsed="false">
      <c r="A3" s="60" t="s">
        <v>60</v>
      </c>
      <c r="B3" s="59" t="n">
        <v>1</v>
      </c>
      <c r="D3" s="60" t="s">
        <v>60</v>
      </c>
      <c r="E3" s="59" t="n">
        <v>1</v>
      </c>
      <c r="G3" s="58" t="s">
        <v>61</v>
      </c>
      <c r="H3" s="58" t="n">
        <v>50</v>
      </c>
    </row>
    <row r="4" customFormat="false" ht="14.1" hidden="false" customHeight="true" outlineLevel="0" collapsed="false">
      <c r="A4" s="60" t="s">
        <v>62</v>
      </c>
      <c r="B4" s="59" t="n">
        <v>0.5</v>
      </c>
      <c r="D4" s="60" t="s">
        <v>63</v>
      </c>
      <c r="E4" s="59" t="n">
        <v>1</v>
      </c>
    </row>
    <row r="5" customFormat="false" ht="14.1" hidden="false" customHeight="true" outlineLevel="0" collapsed="false">
      <c r="A5" s="60" t="s">
        <v>64</v>
      </c>
      <c r="B5" s="59" t="n">
        <v>26</v>
      </c>
      <c r="C5" s="61"/>
      <c r="D5" s="60" t="s">
        <v>61</v>
      </c>
      <c r="E5" s="59" t="n">
        <v>1</v>
      </c>
      <c r="F5" s="62"/>
      <c r="G5" s="61"/>
      <c r="H5" s="61"/>
    </row>
    <row r="6" customFormat="false" ht="14.1" hidden="false" customHeight="true" outlineLevel="0" collapsed="false">
      <c r="C6" s="61"/>
      <c r="D6" s="60" t="s">
        <v>62</v>
      </c>
      <c r="E6" s="59" t="n">
        <v>0.5</v>
      </c>
      <c r="F6" s="62"/>
      <c r="G6" s="61"/>
      <c r="H6" s="61"/>
    </row>
    <row r="7" customFormat="false" ht="14.1" hidden="false" customHeight="true" outlineLevel="0" collapsed="false">
      <c r="C7" s="61"/>
      <c r="D7" s="60" t="s">
        <v>64</v>
      </c>
      <c r="E7" s="59" t="n">
        <v>39</v>
      </c>
      <c r="F7" s="62"/>
      <c r="G7" s="62"/>
      <c r="H7" s="62"/>
    </row>
    <row r="8" customFormat="false" ht="14.1" hidden="false" customHeight="true" outlineLevel="0" collapsed="false">
      <c r="A8" s="56" t="s">
        <v>65</v>
      </c>
      <c r="B8" s="56"/>
      <c r="C8" s="61"/>
      <c r="F8" s="63"/>
      <c r="G8" s="63"/>
      <c r="H8" s="63"/>
    </row>
    <row r="9" customFormat="false" ht="14.1" hidden="false" customHeight="true" outlineLevel="0" collapsed="false">
      <c r="A9" s="59"/>
      <c r="B9" s="59" t="n">
        <v>0</v>
      </c>
      <c r="C9" s="61"/>
      <c r="F9" s="63"/>
      <c r="G9" s="63"/>
      <c r="H9" s="63"/>
    </row>
    <row r="10" customFormat="false" ht="14.1" hidden="false" customHeight="true" outlineLevel="0" collapsed="false">
      <c r="A10" s="60" t="s">
        <v>63</v>
      </c>
      <c r="B10" s="59" t="n">
        <v>1</v>
      </c>
      <c r="C10" s="61"/>
      <c r="D10" s="58" t="s">
        <v>66</v>
      </c>
      <c r="E10" s="64" t="s">
        <v>67</v>
      </c>
      <c r="F10" s="63"/>
      <c r="G10" s="63"/>
      <c r="H10" s="63"/>
    </row>
    <row r="11" customFormat="false" ht="14.1" hidden="false" customHeight="true" outlineLevel="0" collapsed="false">
      <c r="C11" s="61"/>
      <c r="D11" s="56" t="s">
        <v>68</v>
      </c>
      <c r="E11" s="56"/>
      <c r="F11" s="62"/>
      <c r="G11" s="61"/>
      <c r="H11" s="61"/>
    </row>
    <row r="12" customFormat="false" ht="14.1" hidden="false" customHeight="true" outlineLevel="0" collapsed="false">
      <c r="C12" s="61"/>
      <c r="D12" s="65"/>
      <c r="E12" s="65"/>
      <c r="F12" s="62"/>
      <c r="G12" s="61"/>
      <c r="H12" s="61"/>
    </row>
    <row r="13" customFormat="false" ht="14.1" hidden="false" customHeight="true" outlineLevel="0" collapsed="false">
      <c r="A13" s="56" t="s">
        <v>69</v>
      </c>
      <c r="B13" s="56"/>
      <c r="C13" s="61"/>
      <c r="D13" s="65" t="s">
        <v>70</v>
      </c>
      <c r="E13" s="64" t="n">
        <v>1032.91</v>
      </c>
      <c r="F13" s="62"/>
      <c r="G13" s="61"/>
      <c r="H13" s="61"/>
    </row>
    <row r="14" customFormat="false" ht="14.1" hidden="false" customHeight="true" outlineLevel="0" collapsed="false">
      <c r="A14" s="58" t="s">
        <v>71</v>
      </c>
      <c r="B14" s="58" t="n">
        <v>0</v>
      </c>
      <c r="D14" s="65" t="s">
        <v>72</v>
      </c>
      <c r="E14" s="64" t="n">
        <v>619.75</v>
      </c>
    </row>
    <row r="15" customFormat="false" ht="14.1" hidden="false" customHeight="true" outlineLevel="0" collapsed="false">
      <c r="A15" s="58" t="s">
        <v>73</v>
      </c>
      <c r="B15" s="58" t="n">
        <v>1</v>
      </c>
      <c r="D15" s="66" t="s">
        <v>74</v>
      </c>
      <c r="E15" s="64" t="n">
        <v>464.81</v>
      </c>
    </row>
    <row r="16" customFormat="false" ht="14.1" hidden="false" customHeight="true" outlineLevel="0" collapsed="false">
      <c r="D16" s="66" t="s">
        <v>75</v>
      </c>
      <c r="E16" s="64" t="n">
        <v>361.52</v>
      </c>
    </row>
    <row r="17" customFormat="false" ht="14.1" hidden="false" customHeight="true" outlineLevel="0" collapsed="false">
      <c r="D17" s="66" t="s">
        <v>76</v>
      </c>
      <c r="E17" s="64" t="n">
        <v>154.94</v>
      </c>
    </row>
    <row r="18" customFormat="false" ht="14.1" hidden="false" customHeight="true" outlineLevel="0" collapsed="false">
      <c r="A18" s="56" t="s">
        <v>77</v>
      </c>
      <c r="B18" s="56"/>
      <c r="D18" s="66" t="s">
        <v>78</v>
      </c>
      <c r="E18" s="64" t="n">
        <v>77.47</v>
      </c>
    </row>
    <row r="19" customFormat="false" ht="14.1" hidden="false" customHeight="true" outlineLevel="0" collapsed="false">
      <c r="A19" s="58" t="s">
        <v>79</v>
      </c>
      <c r="B19" s="58" t="n">
        <v>0</v>
      </c>
      <c r="D19" s="56" t="s">
        <v>80</v>
      </c>
      <c r="E19" s="56"/>
    </row>
    <row r="20" customFormat="false" ht="14.1" hidden="false" customHeight="true" outlineLevel="0" collapsed="false">
      <c r="A20" s="58" t="s">
        <v>81</v>
      </c>
      <c r="B20" s="58" t="n">
        <v>1</v>
      </c>
      <c r="D20" s="66"/>
      <c r="E20" s="66"/>
    </row>
    <row r="21" customFormat="false" ht="14.1" hidden="false" customHeight="true" outlineLevel="0" collapsed="false">
      <c r="A21" s="58" t="s">
        <v>82</v>
      </c>
      <c r="B21" s="58" t="n">
        <v>0</v>
      </c>
      <c r="D21" s="66" t="s">
        <v>83</v>
      </c>
      <c r="E21" s="64" t="n">
        <v>774.69</v>
      </c>
    </row>
    <row r="22" customFormat="false" ht="14.1" hidden="false" customHeight="true" outlineLevel="0" collapsed="false">
      <c r="A22" s="58" t="s">
        <v>84</v>
      </c>
      <c r="B22" s="58" t="n">
        <v>1</v>
      </c>
      <c r="D22" s="66" t="s">
        <v>85</v>
      </c>
      <c r="E22" s="64" t="n">
        <v>490.63</v>
      </c>
    </row>
    <row r="23" customFormat="false" ht="14.1" hidden="false" customHeight="true" outlineLevel="0" collapsed="false">
      <c r="D23" s="66" t="s">
        <v>86</v>
      </c>
      <c r="E23" s="64" t="n">
        <v>387.34</v>
      </c>
    </row>
    <row r="24" customFormat="false" ht="14.1" hidden="false" customHeight="true" outlineLevel="0" collapsed="false">
      <c r="D24" s="66" t="s">
        <v>87</v>
      </c>
      <c r="E24" s="64" t="n">
        <v>258.23</v>
      </c>
    </row>
    <row r="25" customFormat="false" ht="14.1" hidden="false" customHeight="true" outlineLevel="0" collapsed="false">
      <c r="A25" s="56" t="s">
        <v>88</v>
      </c>
      <c r="B25" s="56"/>
      <c r="D25" s="66" t="s">
        <v>89</v>
      </c>
      <c r="E25" s="64" t="n">
        <v>103.29</v>
      </c>
    </row>
    <row r="26" customFormat="false" ht="14.1" hidden="false" customHeight="true" outlineLevel="0" collapsed="false">
      <c r="A26" s="58" t="s">
        <v>90</v>
      </c>
      <c r="B26" s="58" t="n">
        <v>0</v>
      </c>
      <c r="D26" s="66" t="s">
        <v>91</v>
      </c>
      <c r="E26" s="64" t="n">
        <v>51.65</v>
      </c>
    </row>
    <row r="27" customFormat="false" ht="14.1" hidden="false" customHeight="true" outlineLevel="0" collapsed="false">
      <c r="A27" s="58" t="s">
        <v>92</v>
      </c>
      <c r="B27" s="58" t="n">
        <v>1</v>
      </c>
    </row>
    <row r="28" customFormat="false" ht="14.1" hidden="false" customHeight="true" outlineLevel="0" collapsed="false">
      <c r="A28" s="58" t="s">
        <v>93</v>
      </c>
      <c r="B28" s="58" t="n">
        <v>1</v>
      </c>
    </row>
    <row r="29" customFormat="false" ht="14.1" hidden="false" customHeight="true" outlineLevel="0" collapsed="false">
      <c r="A29" s="58" t="s">
        <v>94</v>
      </c>
      <c r="B29" s="58" t="n">
        <v>1</v>
      </c>
    </row>
    <row r="30" customFormat="false" ht="14.1" hidden="false" customHeight="true" outlineLevel="0" collapsed="false"/>
    <row r="31" customFormat="false" ht="14.1" hidden="false" customHeight="true" outlineLevel="0" collapsed="false"/>
    <row r="32" customFormat="false" ht="14.1" hidden="false" customHeight="true" outlineLevel="0" collapsed="false">
      <c r="A32" s="56" t="s">
        <v>95</v>
      </c>
      <c r="B32" s="56"/>
    </row>
    <row r="33" customFormat="false" ht="14.1" hidden="false" customHeight="true" outlineLevel="0" collapsed="false">
      <c r="A33" s="58"/>
      <c r="B33" s="58" t="n">
        <v>0</v>
      </c>
    </row>
    <row r="34" customFormat="false" ht="14.1" hidden="false" customHeight="true" outlineLevel="0" collapsed="false">
      <c r="A34" s="58" t="s">
        <v>96</v>
      </c>
      <c r="B34" s="58" t="n">
        <v>1</v>
      </c>
    </row>
  </sheetData>
  <sheetProtection sheet="true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13.4"/>
    <col collapsed="false" customWidth="true" hidden="false" outlineLevel="0" max="3" min="3" style="0" width="11.69"/>
    <col collapsed="false" customWidth="true" hidden="false" outlineLevel="0" max="4" min="4" style="0" width="24.11"/>
    <col collapsed="false" customWidth="true" hidden="false" outlineLevel="0" max="5" min="5" style="0" width="16.12"/>
    <col collapsed="false" customWidth="true" hidden="false" outlineLevel="0" max="6" min="6" style="0" width="27.67"/>
    <col collapsed="false" customWidth="true" hidden="false" outlineLevel="0" max="7" min="7" style="0" width="19.68"/>
    <col collapsed="false" customWidth="true" hidden="false" outlineLevel="0" max="8" min="8" style="0" width="19.26"/>
    <col collapsed="false" customWidth="true" hidden="false" outlineLevel="0" max="9" min="9" style="0" width="18.97"/>
    <col collapsed="false" customWidth="true" hidden="false" outlineLevel="0" max="10" min="10" style="0" width="19.83"/>
    <col collapsed="false" customWidth="true" hidden="false" outlineLevel="0" max="11" min="11" style="0" width="17.68"/>
    <col collapsed="false" customWidth="true" hidden="false" outlineLevel="0" max="12" min="12" style="0" width="24.68"/>
  </cols>
  <sheetData>
    <row r="1" s="70" customFormat="true" ht="12.75" hidden="false" customHeight="true" outlineLevel="0" collapsed="false">
      <c r="A1" s="67" t="s">
        <v>3</v>
      </c>
      <c r="B1" s="67" t="s">
        <v>97</v>
      </c>
      <c r="C1" s="68" t="s">
        <v>98</v>
      </c>
      <c r="D1" s="69" t="s">
        <v>99</v>
      </c>
      <c r="E1" s="69" t="s">
        <v>100</v>
      </c>
      <c r="F1" s="69" t="s">
        <v>101</v>
      </c>
      <c r="G1" s="69" t="s">
        <v>102</v>
      </c>
      <c r="H1" s="69" t="s">
        <v>103</v>
      </c>
      <c r="I1" s="69" t="s">
        <v>104</v>
      </c>
      <c r="J1" s="69" t="s">
        <v>105</v>
      </c>
      <c r="K1" s="69" t="s">
        <v>106</v>
      </c>
      <c r="L1" s="69" t="s">
        <v>107</v>
      </c>
    </row>
    <row r="2" s="70" customFormat="true" ht="12.75" hidden="false" customHeight="true" outlineLevel="0" collapsed="false">
      <c r="A2" s="67" t="s">
        <v>108</v>
      </c>
      <c r="B2" s="67" t="s">
        <v>99</v>
      </c>
      <c r="C2" s="68" t="n">
        <v>0</v>
      </c>
      <c r="D2" s="71" t="s">
        <v>109</v>
      </c>
      <c r="E2" s="71" t="s">
        <v>110</v>
      </c>
      <c r="F2" s="71" t="s">
        <v>111</v>
      </c>
      <c r="G2" s="71" t="s">
        <v>112</v>
      </c>
      <c r="H2" s="71" t="s">
        <v>113</v>
      </c>
      <c r="I2" s="71" t="s">
        <v>114</v>
      </c>
      <c r="J2" s="71" t="s">
        <v>115</v>
      </c>
      <c r="K2" s="71" t="s">
        <v>116</v>
      </c>
      <c r="L2" s="71" t="s">
        <v>117</v>
      </c>
    </row>
    <row r="3" s="72" customFormat="true" ht="12.75" hidden="false" customHeight="true" outlineLevel="0" collapsed="false">
      <c r="A3" s="67" t="s">
        <v>118</v>
      </c>
      <c r="B3" s="67" t="s">
        <v>100</v>
      </c>
      <c r="C3" s="68" t="n">
        <v>0</v>
      </c>
      <c r="D3" s="71" t="s">
        <v>119</v>
      </c>
      <c r="E3" s="71" t="s">
        <v>120</v>
      </c>
      <c r="F3" s="71" t="s">
        <v>121</v>
      </c>
      <c r="G3" s="71" t="s">
        <v>122</v>
      </c>
      <c r="H3" s="71" t="s">
        <v>123</v>
      </c>
      <c r="I3" s="71" t="s">
        <v>124</v>
      </c>
      <c r="J3" s="71" t="s">
        <v>125</v>
      </c>
      <c r="K3" s="71" t="s">
        <v>126</v>
      </c>
      <c r="L3" s="71" t="s">
        <v>127</v>
      </c>
    </row>
    <row r="4" s="72" customFormat="true" ht="12.75" hidden="false" customHeight="true" outlineLevel="0" collapsed="false">
      <c r="A4" s="67" t="s">
        <v>128</v>
      </c>
      <c r="B4" s="67" t="s">
        <v>101</v>
      </c>
      <c r="C4" s="68" t="n">
        <v>0</v>
      </c>
      <c r="D4" s="71" t="s">
        <v>129</v>
      </c>
      <c r="E4" s="71" t="s">
        <v>130</v>
      </c>
      <c r="F4" s="71" t="s">
        <v>131</v>
      </c>
      <c r="G4" s="71" t="s">
        <v>132</v>
      </c>
      <c r="H4" s="71" t="s">
        <v>133</v>
      </c>
      <c r="I4" s="71" t="s">
        <v>134</v>
      </c>
      <c r="J4" s="71" t="s">
        <v>135</v>
      </c>
      <c r="K4" s="71" t="s">
        <v>136</v>
      </c>
      <c r="L4" s="71" t="s">
        <v>137</v>
      </c>
    </row>
    <row r="5" s="72" customFormat="true" ht="12.75" hidden="false" customHeight="true" outlineLevel="0" collapsed="false">
      <c r="A5" s="67" t="s">
        <v>138</v>
      </c>
      <c r="B5" s="67" t="s">
        <v>102</v>
      </c>
      <c r="C5" s="68" t="n">
        <v>0</v>
      </c>
      <c r="D5" s="71" t="s">
        <v>139</v>
      </c>
      <c r="E5" s="71" t="s">
        <v>140</v>
      </c>
      <c r="F5" s="71" t="s">
        <v>141</v>
      </c>
      <c r="G5" s="71" t="s">
        <v>142</v>
      </c>
      <c r="H5" s="71" t="s">
        <v>143</v>
      </c>
      <c r="I5" s="71" t="s">
        <v>144</v>
      </c>
      <c r="J5" s="71" t="s">
        <v>145</v>
      </c>
      <c r="K5" s="71" t="s">
        <v>146</v>
      </c>
      <c r="L5" s="71" t="s">
        <v>147</v>
      </c>
    </row>
    <row r="6" s="72" customFormat="true" ht="12.75" hidden="false" customHeight="true" outlineLevel="0" collapsed="false">
      <c r="A6" s="67" t="s">
        <v>148</v>
      </c>
      <c r="B6" s="67" t="s">
        <v>103</v>
      </c>
      <c r="C6" s="68" t="n">
        <v>0</v>
      </c>
      <c r="D6" s="71" t="s">
        <v>149</v>
      </c>
      <c r="E6" s="71" t="s">
        <v>150</v>
      </c>
      <c r="F6" s="71" t="s">
        <v>151</v>
      </c>
      <c r="G6" s="71" t="s">
        <v>152</v>
      </c>
      <c r="H6" s="71" t="s">
        <v>153</v>
      </c>
      <c r="I6" s="71" t="s">
        <v>154</v>
      </c>
      <c r="J6" s="71" t="s">
        <v>155</v>
      </c>
      <c r="K6" s="71" t="s">
        <v>156</v>
      </c>
      <c r="L6" s="71" t="s">
        <v>157</v>
      </c>
    </row>
    <row r="7" s="72" customFormat="true" ht="12.75" hidden="false" customHeight="true" outlineLevel="0" collapsed="false">
      <c r="A7" s="67" t="s">
        <v>158</v>
      </c>
      <c r="B7" s="67" t="s">
        <v>104</v>
      </c>
      <c r="C7" s="68" t="n">
        <v>0</v>
      </c>
      <c r="D7" s="71" t="s">
        <v>108</v>
      </c>
      <c r="E7" s="71" t="s">
        <v>159</v>
      </c>
      <c r="F7" s="71" t="s">
        <v>160</v>
      </c>
      <c r="G7" s="71" t="s">
        <v>161</v>
      </c>
      <c r="H7" s="71" t="s">
        <v>162</v>
      </c>
      <c r="I7" s="71" t="s">
        <v>163</v>
      </c>
      <c r="J7" s="71" t="s">
        <v>164</v>
      </c>
      <c r="K7" s="71" t="s">
        <v>165</v>
      </c>
      <c r="L7" s="71" t="s">
        <v>166</v>
      </c>
    </row>
    <row r="8" s="72" customFormat="true" ht="12.75" hidden="false" customHeight="true" outlineLevel="0" collapsed="false">
      <c r="A8" s="67" t="s">
        <v>167</v>
      </c>
      <c r="B8" s="67" t="s">
        <v>105</v>
      </c>
      <c r="C8" s="68" t="n">
        <v>0</v>
      </c>
      <c r="D8" s="71" t="s">
        <v>168</v>
      </c>
      <c r="E8" s="71" t="s">
        <v>169</v>
      </c>
      <c r="F8" s="71" t="s">
        <v>170</v>
      </c>
      <c r="G8" s="71" t="s">
        <v>171</v>
      </c>
      <c r="H8" s="71" t="s">
        <v>172</v>
      </c>
      <c r="I8" s="71" t="s">
        <v>173</v>
      </c>
      <c r="J8" s="71" t="s">
        <v>174</v>
      </c>
      <c r="K8" s="71" t="s">
        <v>175</v>
      </c>
      <c r="L8" s="71" t="s">
        <v>176</v>
      </c>
    </row>
    <row r="9" s="72" customFormat="true" ht="12.75" hidden="false" customHeight="true" outlineLevel="0" collapsed="false">
      <c r="A9" s="67" t="s">
        <v>177</v>
      </c>
      <c r="B9" s="67" t="s">
        <v>106</v>
      </c>
      <c r="C9" s="68" t="n">
        <v>1</v>
      </c>
      <c r="D9" s="71" t="s">
        <v>178</v>
      </c>
      <c r="E9" s="71" t="s">
        <v>118</v>
      </c>
      <c r="F9" s="71" t="s">
        <v>179</v>
      </c>
      <c r="G9" s="71" t="s">
        <v>180</v>
      </c>
      <c r="H9" s="71" t="s">
        <v>181</v>
      </c>
      <c r="I9" s="71" t="s">
        <v>182</v>
      </c>
      <c r="J9" s="71" t="s">
        <v>183</v>
      </c>
      <c r="K9" s="71" t="s">
        <v>184</v>
      </c>
      <c r="L9" s="71" t="s">
        <v>185</v>
      </c>
    </row>
    <row r="10" s="72" customFormat="true" ht="12.75" hidden="false" customHeight="true" outlineLevel="0" collapsed="false">
      <c r="A10" s="67" t="s">
        <v>186</v>
      </c>
      <c r="B10" s="67" t="s">
        <v>107</v>
      </c>
      <c r="C10" s="68" t="n">
        <v>0</v>
      </c>
      <c r="D10" s="71" t="s">
        <v>187</v>
      </c>
      <c r="E10" s="71" t="s">
        <v>188</v>
      </c>
      <c r="F10" s="71" t="s">
        <v>189</v>
      </c>
      <c r="G10" s="71" t="s">
        <v>190</v>
      </c>
      <c r="H10" s="71" t="s">
        <v>191</v>
      </c>
      <c r="I10" s="71" t="s">
        <v>192</v>
      </c>
      <c r="J10" s="71" t="s">
        <v>193</v>
      </c>
      <c r="K10" s="71" t="s">
        <v>194</v>
      </c>
      <c r="L10" s="71" t="s">
        <v>195</v>
      </c>
    </row>
    <row r="11" s="72" customFormat="true" ht="12" hidden="false" customHeight="true" outlineLevel="0" collapsed="false">
      <c r="D11" s="71" t="s">
        <v>196</v>
      </c>
      <c r="E11" s="71" t="s">
        <v>197</v>
      </c>
      <c r="F11" s="71" t="s">
        <v>198</v>
      </c>
      <c r="G11" s="71" t="s">
        <v>199</v>
      </c>
      <c r="H11" s="71" t="s">
        <v>200</v>
      </c>
      <c r="I11" s="71" t="s">
        <v>201</v>
      </c>
      <c r="J11" s="71" t="s">
        <v>202</v>
      </c>
      <c r="K11" s="71" t="s">
        <v>203</v>
      </c>
      <c r="L11" s="71" t="s">
        <v>204</v>
      </c>
    </row>
    <row r="12" s="72" customFormat="true" ht="12" hidden="false" customHeight="true" outlineLevel="0" collapsed="false">
      <c r="D12" s="71" t="s">
        <v>205</v>
      </c>
      <c r="E12" s="71" t="s">
        <v>206</v>
      </c>
      <c r="F12" s="71" t="s">
        <v>207</v>
      </c>
      <c r="G12" s="71" t="s">
        <v>208</v>
      </c>
      <c r="H12" s="71" t="s">
        <v>209</v>
      </c>
      <c r="I12" s="71" t="s">
        <v>210</v>
      </c>
      <c r="J12" s="71" t="s">
        <v>211</v>
      </c>
      <c r="K12" s="71" t="s">
        <v>212</v>
      </c>
      <c r="L12" s="71" t="s">
        <v>213</v>
      </c>
    </row>
    <row r="13" s="72" customFormat="true" ht="12" hidden="false" customHeight="true" outlineLevel="0" collapsed="false">
      <c r="D13" s="71" t="s">
        <v>214</v>
      </c>
      <c r="E13" s="71" t="s">
        <v>215</v>
      </c>
      <c r="F13" s="71" t="s">
        <v>216</v>
      </c>
      <c r="G13" s="71" t="s">
        <v>217</v>
      </c>
      <c r="H13" s="71" t="s">
        <v>218</v>
      </c>
      <c r="I13" s="71" t="s">
        <v>219</v>
      </c>
      <c r="J13" s="71" t="s">
        <v>220</v>
      </c>
      <c r="K13" s="71" t="s">
        <v>221</v>
      </c>
      <c r="L13" s="71" t="s">
        <v>222</v>
      </c>
    </row>
    <row r="14" s="72" customFormat="true" ht="12" hidden="false" customHeight="true" outlineLevel="0" collapsed="false">
      <c r="D14" s="71" t="s">
        <v>223</v>
      </c>
      <c r="E14" s="71" t="s">
        <v>224</v>
      </c>
      <c r="F14" s="71" t="s">
        <v>225</v>
      </c>
      <c r="G14" s="71" t="s">
        <v>226</v>
      </c>
      <c r="H14" s="71" t="s">
        <v>227</v>
      </c>
      <c r="I14" s="71" t="s">
        <v>228</v>
      </c>
      <c r="J14" s="71" t="s">
        <v>229</v>
      </c>
      <c r="K14" s="71" t="s">
        <v>230</v>
      </c>
      <c r="L14" s="71" t="s">
        <v>231</v>
      </c>
    </row>
    <row r="15" s="72" customFormat="true" ht="12" hidden="false" customHeight="true" outlineLevel="0" collapsed="false">
      <c r="D15" s="71" t="s">
        <v>232</v>
      </c>
      <c r="E15" s="71" t="s">
        <v>233</v>
      </c>
      <c r="F15" s="71" t="s">
        <v>234</v>
      </c>
      <c r="G15" s="71" t="s">
        <v>235</v>
      </c>
      <c r="H15" s="71" t="s">
        <v>236</v>
      </c>
      <c r="I15" s="71" t="s">
        <v>237</v>
      </c>
      <c r="J15" s="71" t="s">
        <v>167</v>
      </c>
      <c r="K15" s="71" t="s">
        <v>238</v>
      </c>
      <c r="L15" s="71" t="s">
        <v>239</v>
      </c>
    </row>
    <row r="16" s="72" customFormat="true" ht="12" hidden="false" customHeight="true" outlineLevel="0" collapsed="false">
      <c r="D16" s="71" t="s">
        <v>240</v>
      </c>
      <c r="E16" s="71" t="s">
        <v>241</v>
      </c>
      <c r="F16" s="71" t="s">
        <v>242</v>
      </c>
      <c r="G16" s="71" t="s">
        <v>243</v>
      </c>
      <c r="H16" s="71" t="s">
        <v>244</v>
      </c>
      <c r="I16" s="71" t="s">
        <v>245</v>
      </c>
      <c r="J16" s="71" t="s">
        <v>246</v>
      </c>
      <c r="K16" s="71" t="s">
        <v>247</v>
      </c>
      <c r="L16" s="71" t="s">
        <v>248</v>
      </c>
    </row>
    <row r="17" s="72" customFormat="true" ht="12" hidden="false" customHeight="true" outlineLevel="0" collapsed="false">
      <c r="D17" s="71" t="s">
        <v>249</v>
      </c>
      <c r="E17" s="71" t="s">
        <v>250</v>
      </c>
      <c r="F17" s="71" t="s">
        <v>251</v>
      </c>
      <c r="G17" s="71" t="s">
        <v>252</v>
      </c>
      <c r="H17" s="71" t="s">
        <v>253</v>
      </c>
      <c r="I17" s="71" t="s">
        <v>254</v>
      </c>
      <c r="J17" s="71" t="s">
        <v>255</v>
      </c>
      <c r="K17" s="71" t="s">
        <v>256</v>
      </c>
      <c r="L17" s="71" t="s">
        <v>257</v>
      </c>
    </row>
    <row r="18" s="72" customFormat="true" ht="12" hidden="false" customHeight="true" outlineLevel="0" collapsed="false">
      <c r="D18" s="71" t="s">
        <v>258</v>
      </c>
      <c r="E18" s="71" t="s">
        <v>259</v>
      </c>
      <c r="F18" s="71" t="s">
        <v>260</v>
      </c>
      <c r="G18" s="71" t="s">
        <v>261</v>
      </c>
      <c r="H18" s="71" t="s">
        <v>262</v>
      </c>
      <c r="I18" s="71" t="s">
        <v>263</v>
      </c>
      <c r="J18" s="71" t="s">
        <v>264</v>
      </c>
      <c r="K18" s="71" t="s">
        <v>265</v>
      </c>
      <c r="L18" s="71" t="s">
        <v>186</v>
      </c>
    </row>
    <row r="19" s="72" customFormat="true" ht="12" hidden="false" customHeight="true" outlineLevel="0" collapsed="false">
      <c r="D19" s="71" t="s">
        <v>266</v>
      </c>
      <c r="E19" s="71" t="s">
        <v>267</v>
      </c>
      <c r="F19" s="71" t="s">
        <v>268</v>
      </c>
      <c r="G19" s="71" t="s">
        <v>269</v>
      </c>
      <c r="H19" s="71" t="s">
        <v>270</v>
      </c>
      <c r="I19" s="71" t="s">
        <v>271</v>
      </c>
      <c r="J19" s="71" t="s">
        <v>272</v>
      </c>
      <c r="K19" s="71" t="s">
        <v>273</v>
      </c>
      <c r="L19" s="71" t="s">
        <v>274</v>
      </c>
    </row>
    <row r="20" s="72" customFormat="true" ht="12" hidden="false" customHeight="true" outlineLevel="0" collapsed="false">
      <c r="D20" s="71" t="s">
        <v>275</v>
      </c>
      <c r="E20" s="71" t="s">
        <v>276</v>
      </c>
      <c r="F20" s="71" t="s">
        <v>277</v>
      </c>
      <c r="G20" s="71" t="s">
        <v>278</v>
      </c>
      <c r="H20" s="71" t="s">
        <v>279</v>
      </c>
      <c r="I20" s="71" t="s">
        <v>280</v>
      </c>
      <c r="J20" s="73"/>
      <c r="K20" s="71" t="s">
        <v>281</v>
      </c>
      <c r="L20" s="71" t="s">
        <v>282</v>
      </c>
    </row>
    <row r="21" s="72" customFormat="true" ht="12" hidden="false" customHeight="true" outlineLevel="0" collapsed="false">
      <c r="D21" s="71" t="s">
        <v>283</v>
      </c>
      <c r="E21" s="71" t="s">
        <v>284</v>
      </c>
      <c r="F21" s="71" t="s">
        <v>285</v>
      </c>
      <c r="G21" s="71" t="s">
        <v>286</v>
      </c>
      <c r="H21" s="71" t="s">
        <v>287</v>
      </c>
      <c r="I21" s="71" t="s">
        <v>288</v>
      </c>
      <c r="J21" s="73"/>
      <c r="K21" s="71" t="s">
        <v>289</v>
      </c>
      <c r="L21" s="71" t="s">
        <v>290</v>
      </c>
    </row>
    <row r="22" s="72" customFormat="true" ht="12" hidden="false" customHeight="true" outlineLevel="0" collapsed="false">
      <c r="D22" s="71" t="s">
        <v>291</v>
      </c>
      <c r="E22" s="71" t="s">
        <v>292</v>
      </c>
      <c r="F22" s="71" t="s">
        <v>293</v>
      </c>
      <c r="G22" s="71" t="s">
        <v>294</v>
      </c>
      <c r="H22" s="71" t="s">
        <v>295</v>
      </c>
      <c r="I22" s="71" t="s">
        <v>296</v>
      </c>
      <c r="J22" s="73"/>
      <c r="K22" s="71" t="s">
        <v>297</v>
      </c>
      <c r="L22" s="71" t="s">
        <v>298</v>
      </c>
    </row>
    <row r="23" s="72" customFormat="true" ht="12" hidden="false" customHeight="true" outlineLevel="0" collapsed="false">
      <c r="D23" s="71" t="s">
        <v>299</v>
      </c>
      <c r="E23" s="71" t="s">
        <v>300</v>
      </c>
      <c r="F23" s="71" t="s">
        <v>301</v>
      </c>
      <c r="G23" s="71" t="s">
        <v>302</v>
      </c>
      <c r="H23" s="71" t="s">
        <v>303</v>
      </c>
      <c r="I23" s="71" t="s">
        <v>304</v>
      </c>
      <c r="J23" s="73"/>
      <c r="K23" s="71" t="s">
        <v>305</v>
      </c>
      <c r="L23" s="71" t="s">
        <v>306</v>
      </c>
    </row>
    <row r="24" s="72" customFormat="true" ht="12" hidden="false" customHeight="true" outlineLevel="0" collapsed="false">
      <c r="D24" s="71" t="s">
        <v>307</v>
      </c>
      <c r="E24" s="71" t="s">
        <v>308</v>
      </c>
      <c r="F24" s="71" t="s">
        <v>309</v>
      </c>
      <c r="G24" s="71" t="s">
        <v>138</v>
      </c>
      <c r="H24" s="71" t="s">
        <v>310</v>
      </c>
      <c r="I24" s="71" t="s">
        <v>311</v>
      </c>
      <c r="J24" s="73"/>
      <c r="K24" s="71" t="s">
        <v>312</v>
      </c>
      <c r="L24" s="71" t="s">
        <v>313</v>
      </c>
    </row>
    <row r="25" s="72" customFormat="true" ht="12" hidden="false" customHeight="true" outlineLevel="0" collapsed="false">
      <c r="D25" s="71" t="s">
        <v>314</v>
      </c>
      <c r="E25" s="71" t="s">
        <v>315</v>
      </c>
      <c r="F25" s="71" t="s">
        <v>316</v>
      </c>
      <c r="G25" s="71" t="s">
        <v>317</v>
      </c>
      <c r="H25" s="71" t="s">
        <v>318</v>
      </c>
      <c r="I25" s="71" t="s">
        <v>319</v>
      </c>
      <c r="J25" s="73"/>
      <c r="K25" s="71" t="s">
        <v>320</v>
      </c>
      <c r="L25" s="71" t="s">
        <v>321</v>
      </c>
    </row>
    <row r="26" s="72" customFormat="true" ht="12" hidden="false" customHeight="true" outlineLevel="0" collapsed="false">
      <c r="D26" s="71" t="s">
        <v>322</v>
      </c>
      <c r="E26" s="74"/>
      <c r="F26" s="71" t="s">
        <v>323</v>
      </c>
      <c r="G26" s="71" t="s">
        <v>324</v>
      </c>
      <c r="H26" s="71" t="s">
        <v>325</v>
      </c>
      <c r="I26" s="71" t="s">
        <v>326</v>
      </c>
      <c r="J26" s="73"/>
      <c r="K26" s="71" t="s">
        <v>327</v>
      </c>
      <c r="L26" s="71" t="s">
        <v>328</v>
      </c>
    </row>
    <row r="27" s="72" customFormat="true" ht="12" hidden="false" customHeight="true" outlineLevel="0" collapsed="false">
      <c r="D27" s="71" t="s">
        <v>329</v>
      </c>
      <c r="E27" s="74"/>
      <c r="F27" s="71" t="s">
        <v>330</v>
      </c>
      <c r="G27" s="71" t="s">
        <v>331</v>
      </c>
      <c r="H27" s="71" t="s">
        <v>332</v>
      </c>
      <c r="I27" s="71" t="s">
        <v>333</v>
      </c>
      <c r="J27" s="73"/>
      <c r="K27" s="71" t="s">
        <v>334</v>
      </c>
      <c r="L27" s="74"/>
    </row>
    <row r="28" s="72" customFormat="true" ht="12" hidden="false" customHeight="true" outlineLevel="0" collapsed="false">
      <c r="D28" s="71" t="s">
        <v>335</v>
      </c>
      <c r="E28" s="74"/>
      <c r="F28" s="71" t="s">
        <v>336</v>
      </c>
      <c r="G28" s="71" t="s">
        <v>337</v>
      </c>
      <c r="H28" s="71" t="s">
        <v>148</v>
      </c>
      <c r="I28" s="71" t="s">
        <v>338</v>
      </c>
      <c r="J28" s="73"/>
      <c r="K28" s="71" t="s">
        <v>339</v>
      </c>
      <c r="L28" s="74"/>
    </row>
    <row r="29" s="72" customFormat="true" ht="12" hidden="false" customHeight="true" outlineLevel="0" collapsed="false">
      <c r="D29" s="71" t="s">
        <v>340</v>
      </c>
      <c r="E29" s="74"/>
      <c r="F29" s="71" t="s">
        <v>341</v>
      </c>
      <c r="G29" s="71" t="s">
        <v>342</v>
      </c>
      <c r="H29" s="71" t="s">
        <v>343</v>
      </c>
      <c r="I29" s="71" t="s">
        <v>344</v>
      </c>
      <c r="J29" s="73"/>
      <c r="K29" s="71" t="s">
        <v>345</v>
      </c>
      <c r="L29" s="74"/>
    </row>
    <row r="30" s="72" customFormat="true" ht="12" hidden="false" customHeight="true" outlineLevel="0" collapsed="false">
      <c r="D30" s="71" t="s">
        <v>346</v>
      </c>
      <c r="E30" s="74"/>
      <c r="F30" s="71" t="s">
        <v>347</v>
      </c>
      <c r="G30" s="71" t="s">
        <v>348</v>
      </c>
      <c r="H30" s="71" t="s">
        <v>349</v>
      </c>
      <c r="I30" s="71" t="s">
        <v>350</v>
      </c>
      <c r="J30" s="73"/>
      <c r="K30" s="71" t="s">
        <v>351</v>
      </c>
      <c r="L30" s="74"/>
    </row>
    <row r="31" s="72" customFormat="true" ht="12" hidden="false" customHeight="true" outlineLevel="0" collapsed="false">
      <c r="D31" s="71" t="s">
        <v>352</v>
      </c>
      <c r="E31" s="74"/>
      <c r="F31" s="71" t="s">
        <v>353</v>
      </c>
      <c r="G31" s="71" t="s">
        <v>354</v>
      </c>
      <c r="H31" s="71" t="s">
        <v>355</v>
      </c>
      <c r="I31" s="71" t="s">
        <v>356</v>
      </c>
      <c r="J31" s="73"/>
      <c r="K31" s="71" t="s">
        <v>357</v>
      </c>
      <c r="L31" s="74"/>
    </row>
    <row r="32" s="72" customFormat="true" ht="12" hidden="false" customHeight="true" outlineLevel="0" collapsed="false">
      <c r="D32" s="71" t="s">
        <v>358</v>
      </c>
      <c r="E32" s="74"/>
      <c r="F32" s="73"/>
      <c r="G32" s="71" t="s">
        <v>359</v>
      </c>
      <c r="H32" s="71" t="s">
        <v>360</v>
      </c>
      <c r="I32" s="71" t="s">
        <v>361</v>
      </c>
      <c r="J32" s="73"/>
      <c r="K32" s="71" t="s">
        <v>362</v>
      </c>
      <c r="L32" s="74"/>
    </row>
    <row r="33" s="72" customFormat="true" ht="12" hidden="false" customHeight="true" outlineLevel="0" collapsed="false">
      <c r="D33" s="71" t="s">
        <v>363</v>
      </c>
      <c r="E33" s="74"/>
      <c r="F33" s="73"/>
      <c r="G33" s="71" t="s">
        <v>364</v>
      </c>
      <c r="H33" s="71" t="s">
        <v>365</v>
      </c>
      <c r="I33" s="71" t="s">
        <v>158</v>
      </c>
      <c r="J33" s="73"/>
      <c r="K33" s="71" t="s">
        <v>366</v>
      </c>
      <c r="L33" s="74"/>
    </row>
    <row r="34" s="72" customFormat="true" ht="12" hidden="false" customHeight="true" outlineLevel="0" collapsed="false">
      <c r="D34" s="71" t="s">
        <v>367</v>
      </c>
      <c r="E34" s="74"/>
      <c r="F34" s="73"/>
      <c r="G34" s="71" t="s">
        <v>368</v>
      </c>
      <c r="H34" s="71" t="s">
        <v>369</v>
      </c>
      <c r="I34" s="71" t="s">
        <v>370</v>
      </c>
      <c r="J34" s="73"/>
      <c r="K34" s="71" t="s">
        <v>371</v>
      </c>
      <c r="L34" s="74"/>
    </row>
    <row r="35" s="72" customFormat="true" ht="12" hidden="false" customHeight="true" outlineLevel="0" collapsed="false">
      <c r="D35" s="71" t="s">
        <v>372</v>
      </c>
      <c r="E35" s="74"/>
      <c r="F35" s="73"/>
      <c r="G35" s="71" t="s">
        <v>373</v>
      </c>
      <c r="H35" s="71" t="s">
        <v>374</v>
      </c>
      <c r="I35" s="71" t="s">
        <v>375</v>
      </c>
      <c r="J35" s="73"/>
      <c r="K35" s="71" t="s">
        <v>376</v>
      </c>
      <c r="L35" s="74"/>
    </row>
    <row r="36" s="72" customFormat="true" ht="12" hidden="false" customHeight="true" outlineLevel="0" collapsed="false">
      <c r="D36" s="71" t="s">
        <v>377</v>
      </c>
      <c r="E36" s="74"/>
      <c r="F36" s="73"/>
      <c r="G36" s="71" t="s">
        <v>378</v>
      </c>
      <c r="H36" s="71" t="s">
        <v>379</v>
      </c>
      <c r="I36" s="71" t="s">
        <v>380</v>
      </c>
      <c r="J36" s="73"/>
      <c r="K36" s="71" t="s">
        <v>381</v>
      </c>
      <c r="L36" s="74"/>
    </row>
    <row r="37" s="72" customFormat="true" ht="12" hidden="false" customHeight="true" outlineLevel="0" collapsed="false">
      <c r="D37" s="71" t="s">
        <v>382</v>
      </c>
      <c r="E37" s="74"/>
      <c r="F37" s="73"/>
      <c r="G37" s="71" t="s">
        <v>383</v>
      </c>
      <c r="H37" s="71" t="s">
        <v>384</v>
      </c>
      <c r="I37" s="71" t="s">
        <v>385</v>
      </c>
      <c r="J37" s="73"/>
      <c r="K37" s="71" t="s">
        <v>386</v>
      </c>
      <c r="L37" s="74"/>
    </row>
    <row r="38" s="72" customFormat="true" ht="12" hidden="false" customHeight="true" outlineLevel="0" collapsed="false">
      <c r="D38" s="71" t="s">
        <v>387</v>
      </c>
      <c r="E38" s="74"/>
      <c r="F38" s="73"/>
      <c r="G38" s="71" t="s">
        <v>388</v>
      </c>
      <c r="H38" s="71" t="s">
        <v>389</v>
      </c>
      <c r="I38" s="71" t="s">
        <v>390</v>
      </c>
      <c r="J38" s="73"/>
      <c r="K38" s="71" t="s">
        <v>391</v>
      </c>
      <c r="L38" s="74"/>
    </row>
    <row r="39" s="72" customFormat="true" ht="12" hidden="false" customHeight="true" outlineLevel="0" collapsed="false">
      <c r="D39" s="71" t="s">
        <v>392</v>
      </c>
      <c r="E39" s="74"/>
      <c r="F39" s="73"/>
      <c r="G39" s="71" t="s">
        <v>393</v>
      </c>
      <c r="H39" s="71" t="s">
        <v>394</v>
      </c>
      <c r="I39" s="71" t="s">
        <v>395</v>
      </c>
      <c r="J39" s="73"/>
      <c r="K39" s="71" t="s">
        <v>396</v>
      </c>
      <c r="L39" s="74"/>
    </row>
    <row r="40" s="72" customFormat="true" ht="12" hidden="false" customHeight="true" outlineLevel="0" collapsed="false">
      <c r="D40" s="71" t="s">
        <v>397</v>
      </c>
      <c r="E40" s="74"/>
      <c r="F40" s="73"/>
      <c r="G40" s="71" t="s">
        <v>398</v>
      </c>
      <c r="H40" s="71" t="s">
        <v>399</v>
      </c>
      <c r="I40" s="71" t="s">
        <v>400</v>
      </c>
      <c r="J40" s="73"/>
      <c r="K40" s="71" t="s">
        <v>401</v>
      </c>
      <c r="L40" s="74"/>
    </row>
    <row r="41" s="72" customFormat="true" ht="12" hidden="false" customHeight="true" outlineLevel="0" collapsed="false">
      <c r="D41" s="71" t="s">
        <v>402</v>
      </c>
      <c r="E41" s="74"/>
      <c r="F41" s="73"/>
      <c r="G41" s="71" t="s">
        <v>403</v>
      </c>
      <c r="H41" s="71" t="s">
        <v>404</v>
      </c>
      <c r="I41" s="71" t="s">
        <v>405</v>
      </c>
      <c r="J41" s="73"/>
      <c r="K41" s="71" t="s">
        <v>406</v>
      </c>
      <c r="L41" s="74"/>
    </row>
    <row r="42" s="72" customFormat="true" ht="12" hidden="false" customHeight="true" outlineLevel="0" collapsed="false">
      <c r="D42" s="71" t="s">
        <v>407</v>
      </c>
      <c r="E42" s="74"/>
      <c r="F42" s="73"/>
      <c r="G42" s="71" t="s">
        <v>408</v>
      </c>
      <c r="H42" s="71" t="s">
        <v>409</v>
      </c>
      <c r="I42" s="71" t="s">
        <v>410</v>
      </c>
      <c r="J42" s="73"/>
      <c r="K42" s="71" t="s">
        <v>411</v>
      </c>
      <c r="L42" s="74"/>
    </row>
    <row r="43" s="72" customFormat="true" ht="12" hidden="false" customHeight="true" outlineLevel="0" collapsed="false">
      <c r="D43" s="71" t="s">
        <v>412</v>
      </c>
      <c r="E43" s="74"/>
      <c r="F43" s="73"/>
      <c r="G43" s="71" t="s">
        <v>413</v>
      </c>
      <c r="H43" s="71" t="s">
        <v>414</v>
      </c>
      <c r="I43" s="71" t="s">
        <v>415</v>
      </c>
      <c r="J43" s="73"/>
      <c r="K43" s="71" t="s">
        <v>416</v>
      </c>
      <c r="L43" s="74"/>
    </row>
    <row r="44" s="72" customFormat="true" ht="12" hidden="false" customHeight="true" outlineLevel="0" collapsed="false">
      <c r="D44" s="71" t="s">
        <v>417</v>
      </c>
      <c r="E44" s="74"/>
      <c r="F44" s="73"/>
      <c r="G44" s="71" t="s">
        <v>418</v>
      </c>
      <c r="H44" s="71" t="s">
        <v>419</v>
      </c>
      <c r="I44" s="71" t="s">
        <v>420</v>
      </c>
      <c r="J44" s="73"/>
      <c r="K44" s="73"/>
      <c r="L44" s="73"/>
    </row>
    <row r="45" s="72" customFormat="true" ht="12" hidden="false" customHeight="true" outlineLevel="0" collapsed="false">
      <c r="D45" s="71" t="s">
        <v>421</v>
      </c>
      <c r="E45" s="74"/>
      <c r="F45" s="73"/>
      <c r="G45" s="71" t="s">
        <v>422</v>
      </c>
      <c r="H45" s="71" t="s">
        <v>423</v>
      </c>
      <c r="I45" s="71" t="s">
        <v>424</v>
      </c>
      <c r="J45" s="73"/>
      <c r="K45" s="73"/>
      <c r="L45" s="73"/>
    </row>
    <row r="46" s="72" customFormat="true" ht="12" hidden="false" customHeight="true" outlineLevel="0" collapsed="false">
      <c r="D46" s="71" t="s">
        <v>425</v>
      </c>
      <c r="E46" s="74"/>
      <c r="F46" s="73"/>
      <c r="G46" s="71" t="s">
        <v>426</v>
      </c>
      <c r="H46" s="71" t="s">
        <v>427</v>
      </c>
      <c r="I46" s="71" t="s">
        <v>428</v>
      </c>
      <c r="J46" s="73"/>
      <c r="K46" s="73"/>
      <c r="L46" s="73"/>
    </row>
    <row r="47" s="72" customFormat="true" ht="12" hidden="false" customHeight="true" outlineLevel="0" collapsed="false">
      <c r="D47" s="71" t="s">
        <v>429</v>
      </c>
      <c r="E47" s="74"/>
      <c r="F47" s="73"/>
      <c r="G47" s="71" t="s">
        <v>430</v>
      </c>
      <c r="H47" s="73"/>
      <c r="I47" s="71" t="s">
        <v>431</v>
      </c>
      <c r="J47" s="73"/>
      <c r="K47" s="73"/>
      <c r="L47" s="73"/>
    </row>
    <row r="48" s="72" customFormat="true" ht="12" hidden="false" customHeight="true" outlineLevel="0" collapsed="false">
      <c r="D48" s="71" t="s">
        <v>432</v>
      </c>
      <c r="E48" s="74"/>
      <c r="F48" s="73"/>
      <c r="G48" s="71" t="s">
        <v>433</v>
      </c>
      <c r="H48" s="73"/>
      <c r="I48" s="71" t="s">
        <v>434</v>
      </c>
      <c r="J48" s="73"/>
      <c r="K48" s="73"/>
      <c r="L48" s="73"/>
    </row>
    <row r="49" s="72" customFormat="true" ht="12" hidden="false" customHeight="true" outlineLevel="0" collapsed="false">
      <c r="D49" s="71" t="s">
        <v>435</v>
      </c>
      <c r="E49" s="74"/>
      <c r="F49" s="73"/>
      <c r="G49" s="73"/>
      <c r="H49" s="73"/>
      <c r="I49" s="71" t="s">
        <v>436</v>
      </c>
      <c r="J49" s="73"/>
      <c r="K49" s="73"/>
      <c r="L49" s="73"/>
    </row>
    <row r="50" s="72" customFormat="true" ht="12" hidden="false" customHeight="true" outlineLevel="0" collapsed="false">
      <c r="D50" s="71" t="s">
        <v>437</v>
      </c>
      <c r="E50" s="74"/>
      <c r="F50" s="73"/>
      <c r="G50" s="73"/>
      <c r="H50" s="73"/>
      <c r="I50" s="73"/>
      <c r="J50" s="73"/>
      <c r="K50" s="73"/>
      <c r="L50" s="73"/>
    </row>
    <row r="51" s="72" customFormat="true" ht="12" hidden="false" customHeight="true" outlineLevel="0" collapsed="false">
      <c r="D51" s="71" t="s">
        <v>438</v>
      </c>
      <c r="E51" s="74"/>
      <c r="F51" s="73"/>
      <c r="G51" s="73"/>
      <c r="H51" s="73"/>
      <c r="I51" s="73"/>
      <c r="J51" s="73"/>
      <c r="K51" s="73"/>
      <c r="L51" s="73"/>
    </row>
    <row r="52" s="72" customFormat="true" ht="12" hidden="false" customHeight="true" outlineLevel="0" collapsed="false">
      <c r="D52" s="71" t="s">
        <v>439</v>
      </c>
      <c r="E52" s="74"/>
      <c r="F52" s="73"/>
      <c r="G52" s="73"/>
      <c r="H52" s="73"/>
      <c r="I52" s="73"/>
      <c r="J52" s="73"/>
      <c r="K52" s="73"/>
      <c r="L52" s="73"/>
    </row>
    <row r="53" s="72" customFormat="true" ht="12" hidden="false" customHeight="true" outlineLevel="0" collapsed="false">
      <c r="D53" s="71" t="s">
        <v>440</v>
      </c>
      <c r="E53" s="74"/>
      <c r="F53" s="73"/>
      <c r="G53" s="73"/>
      <c r="H53" s="73"/>
      <c r="I53" s="73"/>
      <c r="J53" s="73"/>
      <c r="K53" s="73"/>
      <c r="L53" s="73"/>
    </row>
    <row r="54" s="72" customFormat="true" ht="12" hidden="false" customHeight="true" outlineLevel="0" collapsed="false">
      <c r="D54" s="71" t="s">
        <v>441</v>
      </c>
      <c r="E54" s="74"/>
      <c r="F54" s="73"/>
      <c r="G54" s="73"/>
      <c r="H54" s="73"/>
      <c r="I54" s="73"/>
      <c r="J54" s="73"/>
      <c r="K54" s="73"/>
      <c r="L54" s="73"/>
    </row>
    <row r="55" s="72" customFormat="true" ht="12" hidden="false" customHeight="true" outlineLevel="0" collapsed="false">
      <c r="D55" s="71" t="s">
        <v>442</v>
      </c>
      <c r="E55" s="74"/>
      <c r="F55" s="73"/>
      <c r="G55" s="73"/>
      <c r="H55" s="73"/>
      <c r="I55" s="73"/>
      <c r="J55" s="73"/>
      <c r="K55" s="73"/>
      <c r="L55" s="73"/>
    </row>
    <row r="56" s="72" customFormat="true" ht="12" hidden="false" customHeight="true" outlineLevel="0" collapsed="false">
      <c r="D56" s="71" t="s">
        <v>443</v>
      </c>
      <c r="E56" s="74"/>
      <c r="F56" s="73"/>
      <c r="G56" s="73"/>
      <c r="H56" s="73"/>
      <c r="I56" s="73"/>
      <c r="J56" s="73"/>
      <c r="K56" s="73"/>
      <c r="L56" s="73"/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2016-03-13T12:47:52Z</dcterms:created>
  <dc:creator>Claudio</dc:creator>
  <dc:description/>
  <dc:language>it-IT</dc:language>
  <cp:lastModifiedBy/>
  <cp:lastPrinted>2016-09-14T09:40:52Z</cp:lastPrinted>
  <dcterms:modified xsi:type="dcterms:W3CDTF">2021-04-20T13:29:14Z</dcterms:modified>
  <cp:revision>3</cp:revision>
  <dc:subject/>
  <dc:title/>
</cp:coreProperties>
</file>